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项目表" sheetId="3" r:id="rId1"/>
  </sheets>
  <definedNames>
    <definedName name="_xlnm._FilterDatabase" localSheetId="0" hidden="1">项目表!$A$6:$XEV$35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<sst xmlns="http://schemas.openxmlformats.org/spreadsheetml/2006/main" count="285" uniqueCount="159">
  <si>
    <t>附件2</t>
  </si>
  <si>
    <t>八宿县2025年第一批脱贫县财政衔接推进乡村振兴补助资金实施方案明细表</t>
  </si>
  <si>
    <t>序号</t>
  </si>
  <si>
    <t>县（区)、乡（镇）名称</t>
  </si>
  <si>
    <t>项目名称</t>
  </si>
  <si>
    <t>建设地点（所在乡村名）</t>
  </si>
  <si>
    <t>项目建设内容（项目总体情况：可行性、必要性、经营性项目主体)</t>
  </si>
  <si>
    <t>项目性质      （新建或续建）</t>
  </si>
  <si>
    <t>项目主管部门</t>
  </si>
  <si>
    <t>项目责任人及
联系电话</t>
  </si>
  <si>
    <t xml:space="preserve">项目                                开工时间     </t>
  </si>
  <si>
    <t xml:space="preserve">预计                                   竣工时间    </t>
  </si>
  <si>
    <t>财政衔接推进乡村振兴补助资金来源及金额</t>
  </si>
  <si>
    <t>投资计划(万元)</t>
  </si>
  <si>
    <t>项目预计年均实现收益                           （万元）</t>
  </si>
  <si>
    <t>项目受益群众户                        (户)</t>
  </si>
  <si>
    <t>项目受益群众人数                       (人)</t>
  </si>
  <si>
    <t>其中</t>
  </si>
  <si>
    <t>备注（标注：计划内、计划外，其他情况）</t>
  </si>
  <si>
    <t>项目进展</t>
  </si>
  <si>
    <t>资金来源名称</t>
  </si>
  <si>
    <t>金额(万元)</t>
  </si>
  <si>
    <t>总投资</t>
  </si>
  <si>
    <t>中央财政衔接推进乡村振兴补助资金</t>
  </si>
  <si>
    <t>自治区财政                 衔接推进乡村振兴补助资金</t>
  </si>
  <si>
    <t>地（市）财政衔接推进乡村振兴补助资金</t>
  </si>
  <si>
    <t>县（区）财政衔接推进乡村振兴补助资金</t>
  </si>
  <si>
    <t>援藏                     资金</t>
  </si>
  <si>
    <t>银行                             贷款</t>
  </si>
  <si>
    <t>项目单位自筹</t>
  </si>
  <si>
    <t>其他资金                （含整合资金）</t>
  </si>
  <si>
    <t>受益脱贫户数（含监测对象）</t>
  </si>
  <si>
    <t>受益脱贫人数（含监测对象）</t>
  </si>
  <si>
    <t>行次</t>
  </si>
  <si>
    <t>八宿县</t>
  </si>
  <si>
    <t>一、生产发展类（含产业基础设施配套类）</t>
  </si>
  <si>
    <t>八宿县林卡乡民宿建设项目</t>
  </si>
  <si>
    <t>林卡乡孜嘎村</t>
  </si>
  <si>
    <t>1.必要性： 项目的建设，将进一步将林卡乡周边资源优势全部发挥，优化全县旅游住宿形式，丰富游客住宿形式，提高游客与周边环境和当地文化的体验感和互动性，打造八宿特色的住宿产业。同时当地群众可依靠民宿项目实现就业务工及增收致富，缓解就业压力，促进农村经济发展。                                                                                                         2.可行性：项目位于距318国道边5公里左右的林卡乡，周边环境优美，经济作物葡萄味美价廉，适合以周边环境为依托 ，打造特色民宿。                                                                                                           3.建设内容：新建单体独栋装配式4栋，每栋500㎡，经济林木种植1200㎡，户外综合设施，供暖供氧设备、配套污水处理一体化设施及其它旅游基础设施建设。                                                                          4.建设方式：申报国家投资，通过公开招投标实施项目建设。                                                           5.运营主体：项目采取建设运营一体化模式，由第三方运营公司负责项目的运营、固定资产的维护和管理。                                                                                                   6.资产确权：项目建成后，资产移交林卡乡人民政府，通过出租与鼓励群众参与文旅运营的方式，进一步拓宽群众就业增收渠道。</t>
  </si>
  <si>
    <t>新建</t>
  </si>
  <si>
    <t>文化旅游局</t>
  </si>
  <si>
    <t>姚国涛13989040711</t>
  </si>
  <si>
    <t>2025.4.15</t>
  </si>
  <si>
    <t>2025.12.31</t>
  </si>
  <si>
    <t>中央财政衔接推进乡村振兴补助资金545.4万元，自治区财政衔接推进乡村振兴补助资金67万元；市级配套资金33.5万元；县级配套资金24.1万元</t>
  </si>
  <si>
    <t>计划内</t>
  </si>
  <si>
    <t>正在开展招投标</t>
  </si>
  <si>
    <t>昌都市八宿县业拉山游客服务站点改造项目</t>
  </si>
  <si>
    <t>邦达镇克色村</t>
  </si>
  <si>
    <t>1.必要性：此项目的建设，是以习近平新时代中国特色社会主义思想为指导，顺应文化和旅游消费提质转型升级新趋势，深化文化和旅游领域供给侧结构性改革，从供需两端发力，不断激发文化和旅游消费潜力。努力使我国文化和旅游消费设施更加完善，消费结构更加合理，消费环境更加优化，文化和旅游产品、服务供给更加丰富。推动全国居民文化和旅游消费规模保持快速增长态势，对经济增长的带动作用持续增强。且项目实施将加强八宿县文化传承发展，打造地域旅游品牌形象，并提升旅游文化品质，利用旅游文化载体逐步完善旅游产品品牌建设，从而达到发挥旅游业与文化产业对当地的经济效益的推动作用。                     2.可行性：项目选址位于318国道进入拉萨的必经之地，周边环境雄壮、资源知名度高、民俗文化底蕴深厚，深受往来游客喜爱，是318国道进藏必须打卡地。                                                                                                       3.建设内容：游客综合服务站点、、旅游基础设施建设、室外给排水、道路硬化、 污水一体化处理设施及其他综合服务配套设施建设。其中：游客站点1050㎡，场地平整2800㎡、群众农特产品销售展台。                                                                                                       4.建设方式：申报国家投资，通过公开招投标实施项目建设。                                                           5.运营主体：项目采取建设运营一体化模式，由第三方运营公司负责项目的运营、固定资产的维护和管理。                                                                                                   6.资产确权：项目建成后，资产移交邦达镇人民政府，通过出租与鼓励群众参与文旅运营的方式，进一步拓宽群众就业增收渠道。</t>
  </si>
  <si>
    <t>中央财政衔接推进乡村振兴补助资金1550万元（中央少数民族发展资金771万元），自治区财政衔接推进乡村振兴补助资金200万元；市级配套资金130万元；县级配套资金120万元</t>
  </si>
  <si>
    <t>概算审核中</t>
  </si>
  <si>
    <t>昌都市八宿县智慧物流前置仓项目</t>
  </si>
  <si>
    <t>同卡镇</t>
  </si>
  <si>
    <t>必要性：‌1.提高配送效率和客户体验‌：前置仓模式通过将仓库迁移至接近消费者的区域，显著缩短了配送时间，提高了配送效率。对于生鲜配送领域尤其重要，因为消费者对时效性和便捷性的要求越来越高‌。此外，前置仓的批量复制性更强，密集的站点可以发挥规模效应，降低物流成本，提升整体运营效率‌。2.‌降低物流成本‌：前置仓通过减少运输距离，降低了物流成本。由于前置仓靠近消费者，减少了长距离运输的需求，从而降低了运输成本‌。
可行性：1.‌市场需求和用户需求‌：随着消费者对快速、便捷购物体验的需求不断增加，前置仓模式因其能够缩短物流距离、提高配送效率而受到广泛欢迎。特别是在电商和生鲜领域，前置仓模式能够有效满足消费者的即时配送需求，提升用户体验‌。
2.‌运营成本和投资规模‌：前置仓模式相较于传统实体店或大型物流中心，所需的投资规模较小，运营成本也相对较低。这为新手创业者提供了较低的创业门槛，使得他们能够轻松入手，避免因资金压力而无法施展拳脚‌。
建设内容：同卡镇计划新建冷藏仓库、冷冻仓库、常规储藏仓库均为520㎡左右，共计1560㎡，其余配套垃圾房、综合配套用房等等共计 250㎡；拉根乡计划新建冷藏仓库、冷冻仓库、常规储藏仓库均为260㎡左右，共计780㎡，其余配套垃圾房、综合配套用房等共计250㎡ ；然乌镇计划新建冷藏仓库、冷 冻仓库、常规储藏仓库均为650㎡左右，共计1950㎡，其余配套垃圾房、综合配套用房等共计250㎡。
建设方式：该项目整体发包公开招标
运营主体：移交乡镇或公开招商
资产确权：八宿县发展改革和经信商务局</t>
  </si>
  <si>
    <t>八宿县发展改革和经信商务局</t>
  </si>
  <si>
    <t>刘鹏13989054605</t>
  </si>
  <si>
    <t>中央财政衔接推进乡村振兴补助资金730万元，自治区财政衔接推进乡村振兴补助资金100万元；市级配套资金89.82万元；县级配套资金80.18万元</t>
  </si>
  <si>
    <t>4.28日开标</t>
  </si>
  <si>
    <t>八宿县拉根乡瓦达村人工种草建设项目</t>
  </si>
  <si>
    <t>拉根乡瓦达村</t>
  </si>
  <si>
    <t>可行性：拉根乡瓦达村养殖业具有一定规模，对优质饲草的需求日益增长。然而，当前饲草供应存在不足和质量不稳定的问题，建设饲草基地有望解决这一困境。
必要性：拉根乡瓦达村的养殖业不断发展壮大，对优质、充足的饲草需求日益增加。现有的饲草供应无法满足养殖规模的扩张，建设饲草基地能够保障稳定的饲草来源，支持养殖业的持续发展。
建设内容：φ200PE管管材及铺设、DN200伸缩节、Z41H-16DN200闸阀、φ50PE管及出水口、DN1000涵管、网围栏、土地翻耕及3米宽机耕道。
建设方式：该项目整体发包公开招标
运营主体：瓦达村集体经济组织
资产确权：瓦达村集体经济组织</t>
  </si>
  <si>
    <t>八宿县农业农村和科技水利局</t>
  </si>
  <si>
    <t>许东13618952094</t>
  </si>
  <si>
    <t>中央财政衔接推进乡村振兴补助资金56万元，自治区财政衔接推进乡村振兴补助资金7万元；市级配套资金3.5万元；县级配套资金11.18万元</t>
  </si>
  <si>
    <t>4.21日开标</t>
  </si>
  <si>
    <t>八宿县白玛镇西巴经济林提档升级项目</t>
  </si>
  <si>
    <t>白玛镇西巴村</t>
  </si>
  <si>
    <t xml:space="preserve">可行性：1.工程区立地条件基本满足营造林建设实际需要：工程立地条件及注意事项从海拔、土壤、坡向等均满足要求。2. 灌溉条件满足  3.交通、电力条件满足；4.建设经验丰富；5.科技支撑充足                                                                                 必要性：西巴村现有苹果园建设于2015年，果树老化，现有800亩苹果园15吨~20吨/年产量，品种单一老化，灌溉设施未有效维护，已不能正常使用，导致该果园经济效益低下。通过品种改良，新建水肥一体化设施及养护等措施，引进现代化经营模式，优化产业结构，保证当地农牧民持续增收：年预计营收41万元以上，村集体分红预计20万元.可带动68户285当地农牧民就业。
建设内容：对八宿县白玛镇西巴村800亩生态经济林进行品种改良，配套水肥一体化灌溉系统，设备数量：简易泵房3处，水池连接加装水泵6套（一备一用），并配套接头、蝶阀、止回阀、压力表、开关、弯头三通等，水泵导杆、挂链及固定用膨胀螺栓由水泵厂供货提供，干管 PE100-1.6MPa，公称直径250mm 米 1800，分干管 PE100-1.6MPa，公称直径200mm 米 1800 ，支管 PE100-1.6MPa，公称直径140mm 米 3000，喷灌头 接口尺寸20mm，射程4-8米 个 46750 ，运营主体：烟台大山果业开发有限公司                                                                                             责任单位：自然资源和林业草原局                                                                                                资产确权：西巴村集体经济组织         </t>
  </si>
  <si>
    <t>改建</t>
  </si>
  <si>
    <t>自然资源和林业草原局</t>
  </si>
  <si>
    <t>谭发云13908954668</t>
  </si>
  <si>
    <t>2025.4.10</t>
  </si>
  <si>
    <t>中央财政衔接推进乡村振兴补助资金404.16万元，自治区财政衔接推进乡村振兴补助资金403万元（自治区少数民族发展资金403万元）；市级配套资金45万元；县级配套资金47.84万元</t>
  </si>
  <si>
    <t>八宿县“人畜分离”项目</t>
  </si>
  <si>
    <t>必要性：改善人居环境，提高群众生活水平。可行性：人畜分离有助于实现牲畜养殖的专业化和规模化。实施人畜分离953户，其中：集中分离72户，分散式分离881户</t>
  </si>
  <si>
    <t>中央财政衔接推进乡村振兴补助资金977.63万元</t>
  </si>
  <si>
    <t>已开工</t>
  </si>
  <si>
    <t>二、小型公益性基础设施类</t>
  </si>
  <si>
    <t>1.水利类</t>
  </si>
  <si>
    <t>昌都市八宿县拉根乡绕巴村、拉根村防洪工程
(以工代赈)</t>
  </si>
  <si>
    <t>绕巴村、拉根村</t>
  </si>
  <si>
    <t>1.必要性：减少洪水及泥石流等自然灾害对群众房屋、牲畜、农田及财产带来的损害，降低经济损失。
2.可行性：现代防洪工程技术不断完善和发展，能够根据当地地形制定有效的防洪方案。
3.建设内容：拉根村段新建堤防长度为251.61m；绕巴村段新建排洪渠两段，总共长254.74m，其中1#排洪渠长217.51m，2#排洪渠长 37.23m，并修建农桥4座。
4.建设方式该项目以以工代赈形式，让当地群众参与建设。
5.管护机制：项目建成后，交由本地村委会负责日常运行维护，并由八宿县农业农村和科技水利局负责日常监管，最终形成固定资产上交政府。</t>
  </si>
  <si>
    <t>2025.3.14</t>
  </si>
  <si>
    <t>2025.7.14</t>
  </si>
  <si>
    <t>中央财政衔接推进乡村振兴以工代赈补助资金246.82万元，县级配套资金42.18万元</t>
  </si>
  <si>
    <t>昌都市八宿县邦达镇邦达村灌溉工程
(以工代赈)</t>
  </si>
  <si>
    <t>邦达村</t>
  </si>
  <si>
    <t>1.必要性：确保农作物在生长关键期获得充足水分，提高农作物的产量和质量，保障粮食安全。
2.可行性：邦达村群众对灌溉水渠工程需求强烈，支持度高，能够积极参与和配合工程的实施。
3.建设内容：新建 400m³水塘 1 座、3.5km 钢筋砼渠道，配套渠系建筑物等。
4.建设方式：该项目以以工代赈形式，让当地群众参与建设。
5.管护机制：项目建成后，交由本地村委会负责日常运行维护，并由八宿县农业农村和科技水利局负责日常监管，最终形成固定资产上交政府。</t>
  </si>
  <si>
    <t>中央财政衔接推进乡村振兴以工代赈补助资金185.18万元，县级配套资金20.82万元</t>
  </si>
  <si>
    <t>2.交通类</t>
  </si>
  <si>
    <t>八宿县郭庆乡觉约村公路工程</t>
  </si>
  <si>
    <t>郭庆乡觉约村</t>
  </si>
  <si>
    <t>一、可行性：该项目现状道路为土公路，路基宽度约2.5~4.5米，无排水交安等设施，里程长度约为1.579公里。该段道路涉及村庄1处，牧户7户，道路现状在雨雪天气无法通行，制约了居民与外界沟通的障碍，无法保证居民出行安全。西藏自治区政府高度重视农村公路建设，出台了一系列促进“农村公路”建设的优惠政策、扶措施，并加大了对农村公路建设的投入力度;西藏自治区政府制定了详细的农村公路建设计划;该项目的建设是农牧民群众的热切期盼;通过建设该项目，可以方便农牧民的出行和生产生活，提高他们的生活质量;在该项目的建设过程中，政府积极引导和吸纳低收入群体参与建设管理，鼓励他们参与投资农村公路建设项目，这不仅为农牧民群众提供了就业机会和收入来源，还增强了他们的获得感和幸福感。
二、必要性：农村公路作为农村交通网络的重要组成部分，进一步完善农村交通基础设施，为农民提供更加便捷、安全的出行条件。安全可靠的农村公路能够加强农村与外界的联系，促进农产品外销，吸引外部投资，从而推动农村经济发展。过对农村公路建设完善，减少交通事故的发生，保障农牧民出行的安全。提升公路等级和路面质量，可以增强公路的通行能力，减少因路况不佳导致的交通拥堵和延误。农村公路建设是乡村振兴战略的重要组成部分，通过改善农村交通条件，促进农村全面发展，符合交通强国建设要求；将改善农村的整体环境，提升农村地区的居住品质。通过改善农村交通条件，可以减少因交通不便引发的社会矛盾和问题。农村公路工程将增强农民对政府的信任和支持，推动社会和谐与稳定。
三、建设内容：项目为四级农村路，设计速度15km/h，项目全长1.579km(含支路)，路基宽4.5m；0.5m硬化路肩+3.5m车行道+0.5m硬化路肩。建设内容包含路面硬化工程、路基工程、桥涵工程、交通安全设施工程。
四、建设方式：发承包 
五、管护机制：建成后由八宿县交通运输局进行日常养护管理。</t>
  </si>
  <si>
    <t>八宿县交通运输局</t>
  </si>
  <si>
    <t>黄忠辉13618955446</t>
  </si>
  <si>
    <t>2025.10.31</t>
  </si>
  <si>
    <t>中央财政衔接推进乡村振兴补助资金390.92万元，自治区财政衔接推进乡村振兴补助资金48万元；市级配套资金14.4万元；县级配套资金9.6万元</t>
  </si>
  <si>
    <t>已挂网，正在公示</t>
  </si>
  <si>
    <t>八宿县G349岔口至郭庆乡多色村公路工程</t>
  </si>
  <si>
    <t>郭庆乡多色村</t>
  </si>
  <si>
    <t>一、可行性：该项目现状道路为土公路，路基宽度约2.5~4.5米，无排水交安等设施，里程长度约为2.541公里。该段道路涉及村庄2处，小学1座，牧户7户，道路现状在雨雪天气无法通行，制约了居民与外界沟通的障碍，无法保证居民及师生的出行安全，。西藏自治区政府高度重视农村公路建设，出台了一系列促进“农村公路”建设的优惠政策、扶措施，并加大了对农村公路建设的投入力度;西藏自治区政府制定了详细的农村公路建设计划;该项目的建设是农牧民群众的热切期盼;通过建设该项目，可以方便农牧民的出行和生产生活，提高他们的生活质量;在该项目的建设过程中，政府积极引导和吸纳低收入群体参与建设管理，鼓励他们参与投资农村公路建设项目，这不仅为农牧民群众提供了就业机会和收入来源，还增强了他们的获得感和幸福感。
二、必要性：农村公路作为农村交通网络的重要组成部分，进一步完善农村交通基础设施，为农民提供更加便捷、安全的出行条件。安全可靠的农村公路能够加强农村与外界的联系，促进农产品外销，吸引外部投资，从而推动农村经济发展。过对农村公路建设完善，减少交通事故的发生，保障农牧民出行的安全。提升公路等级和路面质量，可以增强公路的通行能力，减少因路况不佳导致的交通拥堵和延误。农村公路建设是乡村振兴战略的重要组成部分，通过改善农村交通条件，促进农村全面发展，符合交通强国建设要求；将改善农村的整体环境，提升农村地区的居住品质。通过改善农村交通条件，可以减少因交通不便引发的社会矛盾和问题。农村公路工程将增强农民对政府的信任和支持，推动社会和谐与稳定。
三、建设内容：按《小交通量农村公路工程技术标准》（JTG 2111-2021）四级公路Ⅱ级标准执行，路基宽度4.5米，路面宽度3.5米，设计速度采用15km/h，设计荷载等级为公路-Ⅱ级。路基挖方4100立方米，路基填方2800立方米，M10浆砌片石边沟1150立方米/3520m，M10浆砌片石挡土墙200立方米，水泥混凝土路面12620平方米，1-1.0*10m钢筋混凝土盖管涵24米/4道，交通工程及沿线设施,2.541公里。
四、建设方式：发承包                                                                                                     五、管护机制：建成后由八宿县交通运输局进行日常养护管理。</t>
  </si>
  <si>
    <t>中央财政衔接推进乡村振兴补助资金372万元，自治区财政衔接推进乡村振兴补助资金58.16万元；市级配套资金50.6万元；县级配套资金25.33万元</t>
  </si>
  <si>
    <t>4.29日开标</t>
  </si>
  <si>
    <t>八宿县益青乡尼琼村公路工程</t>
  </si>
  <si>
    <t>益青乡尼琼村</t>
  </si>
  <si>
    <t>一、可行性：该项目现状道路为土公路，路基宽度约2.5~3.5米，无排水交安等设施，里程长度约为1.396公里。该段道路涉及村庄1处，牧户10户，道路现状在雨雪天气无法通行，制约了居民与外界沟通的障碍，无法保证居民的出行安全。西藏自治区政府高度重视农村公路建设，出台了一系列促进“农村公路”建设的优惠政策、扶措施，并加大了对农村公路建设的投入力度;西藏自治区政府制定了详细的农村公路建设计划;该项目的建设是农牧民群众的热切期盼;通过建设该项目，可以方便农牧民的出行和生产生活，提高他们的生活质量;在该项目的建设过程中，政府积极引导和吸纳低收入群体参与建设管理，鼓励他们参与投资农村公路建设项目，这不仅为农牧民群众提供了就业机会和收入来源，还增强了他们的获得感和幸福感。                                                                                                  二、必要性：农村公路作为农村交通网络的重要组成部分，进一步完善农村交通基础设施，为农民提供更加便捷、安全的出行条件。安全可靠的农村公路能够加强农村与外界的联系，促进农产品外销，吸引外部投资，从而推动农村经济发展。过对农村公路建设完善，减少交通事故的发生，保障农牧民出行的安全。提升公路等级和路面质量，可以增强公路的通行能力，减少因路况不佳导致的交通拥堵和延误。农村公路建设是乡村振兴战略的重要组成部分，通过改善农村交通条件，促进农村全面发展，符合交通强国建设要求；将改善农村的整体环境，提升农村地区的居住品质。通过改善农村交通条件，可以减少因交通不便引发的社会矛盾和问题。农村公路工程将增强农民对政府的信任和支持，推动社会和谐与稳定.
三、建设内容：按《小交通量农村公路工程技术标准》（JTG 2111-2021）四级公路Ⅱ级标准执行，路基宽度4.5米，路面宽度3.5米，设计速度采用15km/h，设计荷载等级为公路-Ⅱ级。路基挖方1244立方米，路基填方2335立方米，M10浆砌片石边沟454.7立方米，挡土墙454.8立方米，水泥混凝土路面6925.92平方米，钢筋混凝土盖管涵31米/6道，交通工程及沿线设施1.396公里。 
四、建设方式：发承包                                                                                                     五、管护机制：建成后由八宿县交通运输局进行日常养护管理。</t>
  </si>
  <si>
    <t>中央财政衔接推进乡村振兴补助资金295.95万元，自治区财政衔接推进乡村振兴补助资金43万41.2万元；县级配套资金32.33万元</t>
  </si>
  <si>
    <t>3.其他类</t>
  </si>
  <si>
    <t>八宿县2025年村庄照明工程</t>
  </si>
  <si>
    <t xml:space="preserve"> 必要性：良好的照明能保障村民的人身安全。在夜间，明亮的道路可以减少村民因路况不明而摔倒、碰撞的风险，尤其是老人和小孩。可行性：照明技术成熟，现在有多种适合村庄环境的照明设备，如太阳能路灯。这种路灯安装简便，不需要复杂的布线，只要有合适的光照条件就能充电使用，技术难度较低，容易在村庄中普及。而且其使用寿命也较长，一般能达到数年，减少了频繁更换设备的麻烦。新建太阳能路灯750盏、灯杆维修及太阳能板、蓄电池维修或更换包含基础土方等配套工程。</t>
  </si>
  <si>
    <t>中央财政衔接推进乡村振兴补助资金100万元</t>
  </si>
  <si>
    <t>八宿县撂荒地整治项目</t>
  </si>
  <si>
    <t>吉达乡同空村、邦达镇同尼村、卡瓦白庆乡拉巴村</t>
  </si>
  <si>
    <t> 可行性：1.土地平整和改良：对撂荒地进行土地平整，改善土壤结构和肥力。2. 灌溉设施建设：修建灌溉渠道、水池等设施，确保土地灌溉需求。3. 农业技术推广：推广先进的农业技术和种植模式，提高土地产出效益。4. 产业发展：结合当地实际，发展特色农业、生态农业等产业，提高农民收入。
必要性：撂荒地整治项目对于保障粮食安全、促进农村经济发展、保护生态环境和推动乡村振兴战略实施都具有重要的必要性。 
建设内容：土地翻耕520.9亩、土壤改良培肥520.9亩、采购黑麦草种子7.8135吨、新建灌溉渠道（管道）5800米、新建网围栏10000米。
建设方式：该项目整体发包公开招标
运营主体：所在建设村集体经济组织
资产确权：所在建设村集体经济组织</t>
  </si>
  <si>
    <t>中央财政衔接推进乡村振兴补助资金366.7万元，自治区财政衔接推进乡村振兴补助资金20.84万元；市级配套资金10.41万元；县级配套资金39.82万元</t>
  </si>
  <si>
    <t>（三）宜居宜业和美村庄类</t>
  </si>
  <si>
    <t>八宿县吉中乡新贡村高原和美乡村建设项目</t>
  </si>
  <si>
    <t>吉中乡新贡村</t>
  </si>
  <si>
    <t>一、可行性：我国一直高度重视乡村建设，在乡村振兴战略的大背景下，对于包括高原地区在内的所有乡村地区都有一系列的政策扶持。例如，在基础设施建设资金投入上，政府会通过专项拨款、财政补贴等方式，支持高原乡村的道路修建、水电改造等项目。像在西藏的一些高原乡村，国家投入资金改善交通状况，使得农产品能够更便捷地运输出去，也方便了物资的输入。
政府鼓励发展特色农业，高原地区往往具有独特的农产品资源。以青藏高原为例，当地政府出台政策扶持牦牛养殖产业，包括给予养殖户技术指导、种畜补贴等，这有利于高原乡村发展特色优势产业，增加农民收入。
二、必要性：1、高原地区的乡村经济相对落后，和美乡村建设能够通过发展特色产业，如高原特色农产品种植（像青稞、高原蔬菜等）、特色畜牧养殖（牦牛、藏羊等），提高农民收入水平。以西藏为例，很多高原乡村居民以农牧业为生，但由于生产方式传统、市场渠道有限等因素，收入较低。通过和美乡村建设，可以引入现代化的农业技术和经营理念，增加农产品附加值，从而缩小与城市居民的收入差距。
2、发展乡村旅游也是高原和美乡村建设促进经济发展的重要途径。高原地区独特的自然风光（如雪山、草原、湖泊）和民族文化（如藏族、彝族等少数民族文化）对游客有很大的吸引力。像四川甘孜的稻城亚丁周边乡村，借助旅游资源发展民宿、餐饮等服务业，带动了当地经济增长，使乡村经济逐渐向多元化方向发展，减少城乡经济发展的不平衡。
三、建设内容：对吉中乡新贡村进行新建道路硬化：44307m²、入户道路：6246.68m²、土边沟：1969.2m、盖板沟：2192.72m太阳能路灯30盏、房屋散水：2348m²、房屋墙裙：1761.4m²、村内排水设施（排水沟修复）、村级应急避难场所1座350.23m²、保温给水管网：2517.46m（含保温背水台及保温水井房）、公共厕所维修1座、波形梁护栏2040m，低压线路改造43户、饲草架43座、勾臂式垃圾箱：4个、涵洞3座、微型消防站4处、太阳能路灯30盏等。
四、建设方式：发承包方式。
五、管护机制：项目建成后由新贡村委会进行日常维护。</t>
  </si>
  <si>
    <t>中央财政衔接推进乡村振兴补助资金2153万元，自治区财政衔接推进乡村振兴补助资金557万元；市级配套资金145万元；县级配套资金45万元</t>
  </si>
  <si>
    <t>4.30日开标</t>
  </si>
  <si>
    <t>八宿县林卡乡略觉村高原和美乡村建设项目</t>
  </si>
  <si>
    <t>林卡乡略觉村</t>
  </si>
  <si>
    <t>一、可行性：我国一直高度重视乡村建设，在乡村振兴战略的大背景下，对于包括高原地区在内的所有乡村地区都有一系列的政策扶持。例如，在基础设施建设资金投入上，政府会通过专项拨款、财政补贴等方式，支持高原乡村的道路修建、水电改造等项目。像在西藏的一些高原乡村，国家投入资金改善交通状况，使得农产品能够更便捷地运输出去，也方便了物资的输入。
政府鼓励发展特色农业，高原地区往往具有独特的农产品资源。以青藏高原为例，当地政府出台政策扶持牦牛养殖产业，包括给予养殖户技术指导、种畜补贴等，这有利于高原乡村发展特色优势产业，增加农民收入。
二、必要性：1、高原地区的乡村经济相对落后，和美乡村建设能够通过发展特色产业，如高原特色农产品种植（像青稞、高原蔬菜等）、特色畜牧养殖（牦牛、藏羊等），提高农民收入水平。以西藏为例，很多高原乡村居民以农牧业为生，但由于生产方式传统、市场渠道有限等因素，收入较低。通过和美乡村建设，可以引入现代化的农业技术和经营理念，增加农产品附加值，从而缩小与城市居民的收入差距。
2、发展乡村旅游也是高原和美乡村建设促进经济发展的重要途径。高原地区独特的自然风光（如雪山、草原、湖泊）和民族文化（如藏族、彝族等少数民族文化）对游客有很大的吸引力。像四川甘孜的稻城亚丁周边乡村，借助旅游资源发展民宿、餐饮等服务业，带动了当地经济增长，使乡村经济逐渐向多元化方向发展，减少城乡经济发展的不平衡。
三、建设内容：对林卡乡略觉村道路硬化：6238.2m²、入户道路：1870m²、房屋散水：1778.98m²、房屋墙裙：2678.44m²、太阳能路灯30盏、低压线路改造31户，变压器1台、户厕改造31户、污水管网2402m、PVC150管1360m、检查井100座、化粪池2座、污水处理设备4套、混凝土挡土墙：8016.11m³、路边沟：1107m 、垃圾转运车一台、涵洞2座、波形梁护栏150m、微型消防站2处、给水管网：842.4m、安全防护栏杆419.73m。
四、建设方式：发承包方式。
五、管护机制：项目建成后由略觉村委会进行日常维护。</t>
  </si>
  <si>
    <t>中央财政衔接推进乡村振兴补助资金1780万元，自治区财政衔接推进乡村振兴补助资金840万元；市级配套资金140万元；县级配套资金40万元</t>
  </si>
  <si>
    <t>5.7日开标</t>
  </si>
  <si>
    <t>八宿县同卡镇俄觉村高原和美乡村建设项目</t>
  </si>
  <si>
    <t>同卡镇俄觉村</t>
  </si>
  <si>
    <t>一、可行性：我国一直高度重视乡村建设，在乡村振兴战略的大背景下，对于包括高原地区在内的所有乡村地区都有一系列的政策扶持。例如，在基础设施建设资金投入上，政府会通过专项拨款、财政补贴等方式，支持高原乡村的道路修建、水电改造等项目。像在西藏的一些高原乡村，国家投入资金改善交通状况，使得农产品能够更便捷地运输出去，也方便了物资的输入。
政府鼓励发展特色农业，高原地区往往具有独特的农产品资源。以青藏高原为例，当地政府出台政策扶持牦牛养殖产业，包括给予养殖户技术指导、种畜补贴等，这有利于高原乡村发展特色优势产业，增加农民收入。
二、必要性：1、高原地区的乡村经济相对落后，和美乡村建设能够通过发展特色产业，如高原特色农产品种植（像青稞、高原蔬菜等）、特色畜牧养殖（牦牛、藏羊等），提高农民收入水平。以西藏为例，很多高原乡村居民以农牧业为生，但由于生产方式传统、市场渠道有限等因素，收入较低。通过和美乡村建设，可以引入现代化的农业技术和经营理念，增加农产品附加值，从而缩小与城市居民的收入差距。
2、发展乡村旅游也是高原和美乡村建设促进经济发展的重要途径。高原地区独特的自然风光（如雪山、草原、湖泊）和民族文化（如藏族、彝族等少数民族文化）对游客有很大的吸引力。像四川甘孜的稻城亚丁周边乡村，借助旅游资源发展民宿、餐饮等服务业，带动了当地经济增长，使乡村经济逐渐向多元化方向发展，减少城乡经济发展的不平衡。
三、建设内容：对同卡镇俄觉村进行新建道路硬化：1703m²、入户道路：3700m²、房屋散水：8718.35m²、房屋墙裙：9808.15m²太阳能路灯：30盏、垃低压线路改造154户、盖板沟：1888m、保温给水管网：12422.65m（含保温背水台154个及保温水井房）、排水沟：568m、微型消防站3处等。
四、建设方式：发承包方式。
五、管护机制：项目建成后由俄觉村委会进行日常维护。</t>
  </si>
  <si>
    <t>中央财政衔接推进乡村振兴补助资金1272.08万元，自治区财政衔接推进乡村振兴补助资金605万元；市级配套资金77.92万元；县级配套资金45万元</t>
  </si>
  <si>
    <t>（四）人居环境类</t>
  </si>
  <si>
    <t>昌都市八宿县吉达乡吉达村人居环境治理工程</t>
  </si>
  <si>
    <t>吉达乡吉达村</t>
  </si>
  <si>
    <t>一、可行性：吉达乡吉达村位于318国道周边，交通区位良好，项目的建设，对于促进乡村振兴、旅游发展有着重要的意义。同时有利于高原乡村发展旅游优势产业，增加农民群众收入。
二、必要性：提升群众生活质量，改善村庄卫生条件，通过治理，可以更好地保护当地自然资源且良好的人居环境有助于乡村旅游发展。可行性：国家和地方政府对农村人居环境整治的重视程度不断增高，为该工程提供政策保障，改善人居环境是群众的共同需求，蹦够提高群众的生活质量和幸福感，更容易获得群众的支持和参与。
三、建设内容：对吉达乡吉达村道路单边近800m（双边1.6km）排水管网进行改扩建800m，含太阳能路灯30盏、树池55个、给水管网800米及其他相关附属设施。
四、建设方式：发承包方式。
五、管护机制：项目建成后吉达乡政府进行管护</t>
  </si>
  <si>
    <t>改扩建</t>
  </si>
  <si>
    <t>八宿县住房和城乡建设局</t>
  </si>
  <si>
    <t>顿珠15289051894</t>
  </si>
  <si>
    <t>中央财政衔接推进乡村振兴补助资金240万元，自治区财政衔接推进乡村振兴补助资金100万元；市级配套资金5万元；县级配套资金5万元</t>
  </si>
  <si>
    <t>4.20日开标</t>
  </si>
  <si>
    <t>（五）贷款贴息类</t>
  </si>
  <si>
    <t>八宿县小额信贷贷款贴息</t>
  </si>
  <si>
    <t>必要性：约定还款。
内容：小额信贷贴息贷款补偿金
联农带农情况：受益676户。</t>
  </si>
  <si>
    <t>2025.3.31</t>
  </si>
  <si>
    <t>2025.4.31</t>
  </si>
  <si>
    <t>中央财政衔接推进乡村振兴补助资金182.16万元</t>
  </si>
  <si>
    <t>已完工</t>
  </si>
  <si>
    <t>（六）其他类（含：农牧民新风貌、跨区域就业补助、帮扶车间补助等）</t>
  </si>
  <si>
    <t>八宿县2025年树立农牧民新风貌行动</t>
  </si>
  <si>
    <t>可行性：树立农牧民新风貌行动是一项具有重要意义的举措，旨在提升农牧民的综合素质，推动农村牧区全面发展。
必要性：继续加大整村规划建设，推动村整体面貌提升，特色建设保护利用，补齐必要的基础设施短板，实施人居环境整治、危房改造、清洁能源、易地搬迁配套和配套产业等。
建设项目：开展环境卫生大整治活动，配齐环境卫生整治设施设备。推进农牧民新风貌行动积分超市，争取110个村各建1个。补齐基础设施短板和易地搬迁配套设施。</t>
  </si>
  <si>
    <t>中央财政衔接推进乡村振兴补助资金150万元</t>
  </si>
  <si>
    <t>正在编制方案</t>
  </si>
  <si>
    <t>八宿县2025年脱贫人口外出就业创业交通补助</t>
  </si>
  <si>
    <t>可行性：鼓励脱贫户积极就业创业，减轻其交通成本负担，提高脱贫稳定性。
必要性：鼓励帮助农牧民群众特别是脱贫户苦跨区域就业。
建设内容：已脱贫的家庭成员，且在规定时间内实现就业或创业的人员，按照跨县500元、跨市1000元、跨省2000元标准兑现，对跨省有组织劳务输出，且年度就业时间累计达到6个月以上的脱贫人口，给予每人1000元的一次性路费补贴和250元的求职创业补贴，脱贫人口可同时按原渠道申领农牧民跨区域就业一次性路费补贴和求职创业补贴。</t>
  </si>
  <si>
    <t>八宿县人力资源和社会保障局</t>
  </si>
  <si>
    <t>杨华13638955321</t>
  </si>
  <si>
    <t>中央财政衔接推进乡村振兴补助资金50万元</t>
  </si>
  <si>
    <t xml:space="preserve"> </t>
  </si>
  <si>
    <t>正在审核方案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</si>
</sst>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_);\(0.00\)"/>
    <numFmt numFmtId="178" formatCode="0_ "/>
    <numFmt numFmtId="179" formatCode="0.00_ "/>
  </numFmts>
  <fonts count="26">
    <font>
      <sz val="11"/>
      <color theme="1"/>
      <name val="宋体"/>
      <charset val="134"/>
      <scheme val="minor"/>
    </font>
    <font>
      <sz val="12"/>
      <name val="宋体"/>
      <charset val="134"/>
      <scheme val="minor"/>
    </font>
    <font>
      <b/>
      <sz val="12"/>
      <name val="宋体"/>
      <charset val="134"/>
      <scheme val="minor"/>
    </font>
    <font>
      <b/>
      <sz val="36"/>
      <name val="宋体"/>
      <charset val="134"/>
      <scheme val="minor"/>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63"/>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9"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0" applyNumberFormat="0" applyFill="0" applyAlignment="0" applyProtection="0">
      <alignment vertical="center"/>
    </xf>
    <xf numFmtId="0" fontId="11" fillId="0" borderId="10" applyNumberFormat="0" applyFill="0" applyAlignment="0" applyProtection="0">
      <alignment vertical="center"/>
    </xf>
    <xf numFmtId="0" fontId="12" fillId="0" borderId="11" applyNumberFormat="0" applyFill="0" applyAlignment="0" applyProtection="0">
      <alignment vertical="center"/>
    </xf>
    <xf numFmtId="0" fontId="12" fillId="0" borderId="0" applyNumberFormat="0" applyFill="0" applyBorder="0" applyAlignment="0" applyProtection="0">
      <alignment vertical="center"/>
    </xf>
    <xf numFmtId="0" fontId="13" fillId="3" borderId="12" applyNumberFormat="0" applyAlignment="0" applyProtection="0">
      <alignment vertical="center"/>
    </xf>
    <xf numFmtId="0" fontId="14" fillId="4" borderId="13" applyNumberFormat="0" applyAlignment="0" applyProtection="0">
      <alignment vertical="center"/>
    </xf>
    <xf numFmtId="0" fontId="15" fillId="4" borderId="12" applyNumberFormat="0" applyAlignment="0" applyProtection="0">
      <alignment vertical="center"/>
    </xf>
    <xf numFmtId="0" fontId="16" fillId="5" borderId="14" applyNumberFormat="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protection locked="0"/>
    </xf>
    <xf numFmtId="0" fontId="24" fillId="0" borderId="0">
      <alignment vertical="center"/>
    </xf>
    <xf numFmtId="0" fontId="25" fillId="0" borderId="0">
      <alignment vertical="center"/>
    </xf>
    <xf numFmtId="0" fontId="4" fillId="0" borderId="0"/>
    <xf numFmtId="0" fontId="24" fillId="0" borderId="0" applyProtection="0">
      <alignment vertical="center"/>
    </xf>
    <xf numFmtId="0" fontId="24" fillId="0" borderId="0">
      <alignment vertical="center"/>
    </xf>
    <xf numFmtId="0" fontId="4" fillId="0" borderId="0">
      <alignment vertical="center"/>
    </xf>
    <xf numFmtId="0" fontId="24" fillId="0" borderId="0">
      <alignment vertical="center"/>
    </xf>
  </cellStyleXfs>
  <cellXfs count="40">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left" vertical="center" wrapText="1"/>
    </xf>
    <xf numFmtId="0" fontId="3" fillId="0" borderId="0" xfId="49" applyNumberFormat="1" applyFont="1" applyFill="1" applyBorder="1" applyAlignment="1" applyProtection="1">
      <alignment horizontal="center" vertical="center" wrapText="1"/>
    </xf>
    <xf numFmtId="0" fontId="1" fillId="0" borderId="1" xfId="49" applyNumberFormat="1"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2" xfId="49" applyNumberFormat="1" applyFont="1" applyFill="1" applyBorder="1" applyAlignment="1" applyProtection="1">
      <alignment horizontal="center" vertical="center" wrapText="1"/>
    </xf>
    <xf numFmtId="0" fontId="1" fillId="0" borderId="3" xfId="49" applyNumberFormat="1" applyFont="1" applyFill="1" applyBorder="1" applyAlignment="1" applyProtection="1">
      <alignment horizontal="center" vertical="center" wrapText="1"/>
    </xf>
    <xf numFmtId="0" fontId="1" fillId="0" borderId="4" xfId="49"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178" fontId="1"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176" fontId="3" fillId="0" borderId="0" xfId="49" applyNumberFormat="1" applyFont="1" applyFill="1" applyBorder="1" applyAlignment="1" applyProtection="1">
      <alignment horizontal="center" vertical="center" wrapText="1"/>
    </xf>
    <xf numFmtId="177" fontId="3" fillId="0" borderId="0" xfId="49" applyNumberFormat="1" applyFont="1" applyFill="1" applyBorder="1" applyAlignment="1" applyProtection="1">
      <alignment horizontal="center" vertical="center" wrapText="1"/>
    </xf>
    <xf numFmtId="177" fontId="1" fillId="0" borderId="1" xfId="49" applyNumberFormat="1" applyFont="1" applyFill="1" applyBorder="1" applyAlignment="1" applyProtection="1">
      <alignment horizontal="center" vertical="center" wrapText="1"/>
    </xf>
    <xf numFmtId="176" fontId="2" fillId="0" borderId="1" xfId="0" applyNumberFormat="1" applyFont="1" applyFill="1" applyBorder="1" applyAlignment="1">
      <alignment horizontal="center" vertical="center" wrapText="1"/>
    </xf>
    <xf numFmtId="177" fontId="2" fillId="0" borderId="1" xfId="49" applyNumberFormat="1" applyFont="1" applyFill="1" applyBorder="1" applyAlignment="1" applyProtection="1">
      <alignment horizontal="center" vertical="center" wrapText="1"/>
    </xf>
    <xf numFmtId="177" fontId="2"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1" xfId="49"/>
    <cellStyle name="常规 10 2 3 2 2" xfId="50"/>
    <cellStyle name="常规_贫困县涉农资金整合工作示范县统计表12月21日" xfId="51"/>
    <cellStyle name="常规 2 2 2" xfId="52"/>
    <cellStyle name="常规_Sheet1 2" xfId="53"/>
    <cellStyle name="常规 5" xfId="54"/>
    <cellStyle name="常规 3" xfId="55"/>
    <cellStyle name="常规_Sheet1"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35"/>
  <sheetViews>
    <sheetView tabSelected="1" zoomScale="70" zoomScaleNormal="70" topLeftCell="A2" workbookViewId="0">
      <pane xSplit="3" ySplit="1" topLeftCell="E27" activePane="bottomRight" state="frozen"/>
      <selection/>
      <selection pane="topRight"/>
      <selection pane="bottomLeft"/>
      <selection pane="bottomRight" activeCell="E30" sqref="E30"/>
    </sheetView>
  </sheetViews>
  <sheetFormatPr defaultColWidth="9" defaultRowHeight="45" customHeight="1"/>
  <cols>
    <col min="1" max="1" width="6.425" style="3" customWidth="1"/>
    <col min="2" max="2" width="8.20833333333333" style="3" customWidth="1"/>
    <col min="3" max="3" width="20.35" style="3" customWidth="1"/>
    <col min="4" max="4" width="8.89166666666667" style="3" customWidth="1"/>
    <col min="5" max="5" width="123.441666666667" style="3" customWidth="1"/>
    <col min="6" max="6" width="8.40833333333333" style="3" customWidth="1"/>
    <col min="7" max="7" width="12.2166666666667" style="3" customWidth="1"/>
    <col min="8" max="8" width="14.3" style="3" customWidth="1"/>
    <col min="9" max="9" width="13.5166666666667" style="4" customWidth="1"/>
    <col min="10" max="10" width="15.5666666666667" style="4" customWidth="1"/>
    <col min="11" max="11" width="19.3666666666667" style="3" customWidth="1"/>
    <col min="12" max="12" width="14.6416666666667" style="5" customWidth="1"/>
    <col min="13" max="14" width="15.175" style="5" customWidth="1"/>
    <col min="15" max="16" width="13.1916666666667" style="5" customWidth="1"/>
    <col min="17" max="17" width="13.275" style="5" customWidth="1"/>
    <col min="18" max="18" width="14.6416666666667" style="5" customWidth="1"/>
    <col min="19" max="20" width="8.56666666666667" style="5" customWidth="1"/>
    <col min="21" max="21" width="10.9416666666667" style="5" customWidth="1"/>
    <col min="22" max="22" width="11.4333333333333" style="5" customWidth="1"/>
    <col min="23" max="24" width="12.3333333333333" style="6" customWidth="1"/>
    <col min="25" max="25" width="12.0833333333333" style="6" customWidth="1"/>
    <col min="26" max="26" width="11.4333333333333" style="6" customWidth="1"/>
    <col min="27" max="27" width="9.71666666666667" style="3" customWidth="1"/>
    <col min="28" max="28" width="16.25" style="1" customWidth="1"/>
    <col min="29" max="16384" width="9" style="1"/>
  </cols>
  <sheetData>
    <row r="1" s="1" customFormat="1" customHeight="1" spans="1:27">
      <c r="A1" s="7" t="s">
        <v>0</v>
      </c>
      <c r="B1" s="7"/>
      <c r="C1" s="7"/>
      <c r="D1" s="3"/>
      <c r="E1" s="3"/>
      <c r="F1" s="3"/>
      <c r="G1" s="3"/>
      <c r="H1" s="3"/>
      <c r="I1" s="4"/>
      <c r="J1" s="4"/>
      <c r="K1" s="3"/>
      <c r="L1" s="5"/>
      <c r="M1" s="5"/>
      <c r="N1" s="5"/>
      <c r="O1" s="5"/>
      <c r="P1" s="5"/>
      <c r="Q1" s="5"/>
      <c r="R1" s="5"/>
      <c r="S1" s="5"/>
      <c r="T1" s="5"/>
      <c r="U1" s="5"/>
      <c r="V1" s="5"/>
      <c r="W1" s="6"/>
      <c r="X1" s="6"/>
      <c r="Y1" s="6"/>
      <c r="Z1" s="6"/>
      <c r="AA1" s="3"/>
    </row>
    <row r="2" s="1" customFormat="1" ht="86" customHeight="1" spans="1:27">
      <c r="A2" s="8" t="s">
        <v>1</v>
      </c>
      <c r="B2" s="8"/>
      <c r="C2" s="8"/>
      <c r="D2" s="8"/>
      <c r="E2" s="8"/>
      <c r="F2" s="8"/>
      <c r="G2" s="8"/>
      <c r="H2" s="8"/>
      <c r="I2" s="25"/>
      <c r="J2" s="25"/>
      <c r="K2" s="25"/>
      <c r="L2" s="26"/>
      <c r="M2" s="26"/>
      <c r="N2" s="26"/>
      <c r="O2" s="26"/>
      <c r="P2" s="26"/>
      <c r="Q2" s="26"/>
      <c r="R2" s="26"/>
      <c r="S2" s="26"/>
      <c r="T2" s="26"/>
      <c r="U2" s="26"/>
      <c r="V2" s="26"/>
      <c r="W2" s="8"/>
      <c r="X2" s="8"/>
      <c r="Y2" s="8"/>
      <c r="Z2" s="8"/>
      <c r="AA2" s="3"/>
    </row>
    <row r="3" s="1" customFormat="1" customHeight="1" spans="1:29">
      <c r="A3" s="9" t="s">
        <v>2</v>
      </c>
      <c r="B3" s="9" t="s">
        <v>3</v>
      </c>
      <c r="C3" s="10" t="s">
        <v>4</v>
      </c>
      <c r="D3" s="9" t="s">
        <v>5</v>
      </c>
      <c r="E3" s="9" t="s">
        <v>6</v>
      </c>
      <c r="F3" s="9" t="s">
        <v>7</v>
      </c>
      <c r="G3" s="9" t="s">
        <v>8</v>
      </c>
      <c r="H3" s="9" t="s">
        <v>9</v>
      </c>
      <c r="I3" s="9" t="s">
        <v>10</v>
      </c>
      <c r="J3" s="9" t="s">
        <v>11</v>
      </c>
      <c r="K3" s="9" t="s">
        <v>12</v>
      </c>
      <c r="L3" s="27"/>
      <c r="M3" s="27" t="s">
        <v>13</v>
      </c>
      <c r="N3" s="27"/>
      <c r="O3" s="27"/>
      <c r="P3" s="27"/>
      <c r="Q3" s="27"/>
      <c r="R3" s="27"/>
      <c r="S3" s="27"/>
      <c r="T3" s="27"/>
      <c r="U3" s="27"/>
      <c r="V3" s="27" t="s">
        <v>14</v>
      </c>
      <c r="W3" s="9" t="s">
        <v>15</v>
      </c>
      <c r="X3" s="9" t="s">
        <v>16</v>
      </c>
      <c r="Y3" s="9" t="s">
        <v>17</v>
      </c>
      <c r="Z3" s="9"/>
      <c r="AA3" s="9" t="s">
        <v>18</v>
      </c>
      <c r="AB3" s="36" t="s">
        <v>19</v>
      </c>
      <c r="AC3" s="36"/>
    </row>
    <row r="4" s="1" customFormat="1" ht="64" customHeight="1" spans="1:29">
      <c r="A4" s="9"/>
      <c r="B4" s="9"/>
      <c r="C4" s="10"/>
      <c r="D4" s="9"/>
      <c r="E4" s="9"/>
      <c r="F4" s="9"/>
      <c r="G4" s="9"/>
      <c r="H4" s="9"/>
      <c r="I4" s="9"/>
      <c r="J4" s="9"/>
      <c r="K4" s="9" t="s">
        <v>20</v>
      </c>
      <c r="L4" s="27" t="s">
        <v>21</v>
      </c>
      <c r="M4" s="27" t="s">
        <v>22</v>
      </c>
      <c r="N4" s="27" t="s">
        <v>23</v>
      </c>
      <c r="O4" s="27" t="s">
        <v>24</v>
      </c>
      <c r="P4" s="27" t="s">
        <v>25</v>
      </c>
      <c r="Q4" s="27" t="s">
        <v>26</v>
      </c>
      <c r="R4" s="27" t="s">
        <v>27</v>
      </c>
      <c r="S4" s="27" t="s">
        <v>28</v>
      </c>
      <c r="T4" s="27" t="s">
        <v>29</v>
      </c>
      <c r="U4" s="27" t="s">
        <v>30</v>
      </c>
      <c r="V4" s="27"/>
      <c r="W4" s="9"/>
      <c r="X4" s="9"/>
      <c r="Y4" s="9" t="s">
        <v>31</v>
      </c>
      <c r="Z4" s="9" t="s">
        <v>32</v>
      </c>
      <c r="AA4" s="9"/>
      <c r="AB4" s="36"/>
      <c r="AC4" s="36"/>
    </row>
    <row r="5" s="1" customFormat="1" customHeight="1" spans="1:29">
      <c r="A5" s="9" t="s">
        <v>33</v>
      </c>
      <c r="B5" s="9">
        <v>1</v>
      </c>
      <c r="C5" s="9">
        <v>2</v>
      </c>
      <c r="D5" s="9">
        <v>3</v>
      </c>
      <c r="E5" s="9">
        <v>4</v>
      </c>
      <c r="F5" s="9">
        <v>5</v>
      </c>
      <c r="G5" s="9">
        <v>6</v>
      </c>
      <c r="H5" s="9">
        <v>7</v>
      </c>
      <c r="I5" s="9">
        <v>8</v>
      </c>
      <c r="J5" s="9">
        <v>9</v>
      </c>
      <c r="K5" s="9">
        <v>10</v>
      </c>
      <c r="L5" s="27">
        <v>11</v>
      </c>
      <c r="M5" s="27">
        <v>12</v>
      </c>
      <c r="N5" s="27">
        <v>13</v>
      </c>
      <c r="O5" s="27">
        <v>14</v>
      </c>
      <c r="P5" s="27">
        <v>15</v>
      </c>
      <c r="Q5" s="27">
        <v>16</v>
      </c>
      <c r="R5" s="27">
        <v>17</v>
      </c>
      <c r="S5" s="27">
        <v>18</v>
      </c>
      <c r="T5" s="27">
        <v>19</v>
      </c>
      <c r="U5" s="27">
        <v>20</v>
      </c>
      <c r="V5" s="27">
        <v>21</v>
      </c>
      <c r="W5" s="9">
        <v>22</v>
      </c>
      <c r="X5" s="9">
        <v>23</v>
      </c>
      <c r="Y5" s="9">
        <v>24</v>
      </c>
      <c r="Z5" s="9">
        <v>25</v>
      </c>
      <c r="AA5" s="9">
        <v>27</v>
      </c>
      <c r="AB5" s="36"/>
      <c r="AC5" s="36"/>
    </row>
    <row r="6" s="2" customFormat="1" customHeight="1" spans="1:29">
      <c r="A6" s="11" t="s">
        <v>34</v>
      </c>
      <c r="B6" s="11"/>
      <c r="C6" s="11"/>
      <c r="D6" s="11"/>
      <c r="E6" s="11">
        <f>E7+E14+E25+E29+E31+E33</f>
        <v>20</v>
      </c>
      <c r="F6" s="11"/>
      <c r="G6" s="11"/>
      <c r="H6" s="11"/>
      <c r="I6" s="28"/>
      <c r="J6" s="28"/>
      <c r="K6" s="11"/>
      <c r="L6" s="29">
        <f>N6+O6+P6+Q6</f>
        <v>16471.73</v>
      </c>
      <c r="M6" s="30">
        <f>SUM(M7+M14+M25+M29+M31+M33)</f>
        <v>16471.73</v>
      </c>
      <c r="N6" s="30">
        <f t="shared" ref="N6:T6" si="0">N7+N14+N25+N29+N31+N33</f>
        <v>12048</v>
      </c>
      <c r="O6" s="30">
        <f t="shared" si="0"/>
        <v>3049</v>
      </c>
      <c r="P6" s="30">
        <f t="shared" si="0"/>
        <v>786.35</v>
      </c>
      <c r="Q6" s="30">
        <f t="shared" si="0"/>
        <v>588.38</v>
      </c>
      <c r="R6" s="30"/>
      <c r="S6" s="30"/>
      <c r="T6" s="30"/>
      <c r="U6" s="30"/>
      <c r="V6" s="34"/>
      <c r="W6" s="35"/>
      <c r="X6" s="11"/>
      <c r="Y6" s="35"/>
      <c r="Z6" s="35"/>
      <c r="AA6" s="11"/>
      <c r="AB6" s="11"/>
      <c r="AC6" s="37"/>
    </row>
    <row r="7" customHeight="1" spans="1:29">
      <c r="A7" s="12" t="s">
        <v>35</v>
      </c>
      <c r="B7" s="13"/>
      <c r="C7" s="13"/>
      <c r="D7" s="14"/>
      <c r="E7" s="15">
        <v>6</v>
      </c>
      <c r="F7" s="15"/>
      <c r="G7" s="15"/>
      <c r="H7" s="15"/>
      <c r="I7" s="31"/>
      <c r="J7" s="31"/>
      <c r="K7" s="15"/>
      <c r="L7" s="27">
        <f>N7+O7+P7+Q7</f>
        <v>5625.31</v>
      </c>
      <c r="M7" s="27">
        <f>N7+O7+P7+Q7+R7+S7+T7+U7</f>
        <v>5625.31</v>
      </c>
      <c r="N7" s="32">
        <f t="shared" ref="L7:T7" si="1">SUM(N8:N13)</f>
        <v>4263.19</v>
      </c>
      <c r="O7" s="32">
        <f t="shared" si="1"/>
        <v>777</v>
      </c>
      <c r="P7" s="32">
        <f t="shared" si="1"/>
        <v>301.82</v>
      </c>
      <c r="Q7" s="32">
        <f t="shared" si="1"/>
        <v>283.3</v>
      </c>
      <c r="R7" s="32"/>
      <c r="S7" s="32"/>
      <c r="T7" s="32"/>
      <c r="U7" s="32"/>
      <c r="V7" s="16"/>
      <c r="W7" s="10"/>
      <c r="X7" s="15"/>
      <c r="Y7" s="10"/>
      <c r="Z7" s="10"/>
      <c r="AA7" s="15"/>
      <c r="AB7" s="15"/>
      <c r="AC7" s="36"/>
    </row>
    <row r="8" s="1" customFormat="1" ht="201" customHeight="1" spans="1:29">
      <c r="A8" s="15">
        <v>1</v>
      </c>
      <c r="B8" s="15" t="s">
        <v>34</v>
      </c>
      <c r="C8" s="15" t="s">
        <v>36</v>
      </c>
      <c r="D8" s="15" t="s">
        <v>37</v>
      </c>
      <c r="E8" s="16" t="s">
        <v>38</v>
      </c>
      <c r="F8" s="15" t="s">
        <v>39</v>
      </c>
      <c r="G8" s="15" t="s">
        <v>40</v>
      </c>
      <c r="H8" s="15" t="s">
        <v>41</v>
      </c>
      <c r="I8" s="31" t="s">
        <v>42</v>
      </c>
      <c r="J8" s="31" t="s">
        <v>43</v>
      </c>
      <c r="K8" s="15" t="s">
        <v>44</v>
      </c>
      <c r="L8" s="32">
        <f t="shared" ref="L8:L12" si="2">M8+R8+S8</f>
        <v>670</v>
      </c>
      <c r="M8" s="32">
        <v>670</v>
      </c>
      <c r="N8" s="32">
        <v>545.4</v>
      </c>
      <c r="O8" s="32">
        <f t="shared" ref="O8:O11" si="3">M8*0.1</f>
        <v>67</v>
      </c>
      <c r="P8" s="32">
        <f t="shared" ref="P8:P12" si="4">M8*0.05</f>
        <v>33.5</v>
      </c>
      <c r="Q8" s="32">
        <v>24.1</v>
      </c>
      <c r="R8" s="32"/>
      <c r="S8" s="32"/>
      <c r="T8" s="32"/>
      <c r="U8" s="32"/>
      <c r="V8" s="16">
        <v>10</v>
      </c>
      <c r="W8" s="10">
        <v>20</v>
      </c>
      <c r="X8" s="15">
        <v>42</v>
      </c>
      <c r="Y8" s="10">
        <v>5</v>
      </c>
      <c r="Z8" s="10">
        <v>12</v>
      </c>
      <c r="AA8" s="15" t="s">
        <v>45</v>
      </c>
      <c r="AB8" s="15" t="s">
        <v>46</v>
      </c>
      <c r="AC8" s="36"/>
    </row>
    <row r="9" s="1" customFormat="1" ht="223" customHeight="1" spans="1:29">
      <c r="A9" s="15">
        <v>2</v>
      </c>
      <c r="B9" s="15" t="s">
        <v>34</v>
      </c>
      <c r="C9" s="15" t="s">
        <v>47</v>
      </c>
      <c r="D9" s="15" t="s">
        <v>48</v>
      </c>
      <c r="E9" s="16" t="s">
        <v>49</v>
      </c>
      <c r="F9" s="15" t="s">
        <v>39</v>
      </c>
      <c r="G9" s="15" t="s">
        <v>40</v>
      </c>
      <c r="H9" s="15" t="s">
        <v>41</v>
      </c>
      <c r="I9" s="31" t="s">
        <v>42</v>
      </c>
      <c r="J9" s="31" t="s">
        <v>43</v>
      </c>
      <c r="K9" s="15" t="s">
        <v>50</v>
      </c>
      <c r="L9" s="32">
        <f t="shared" si="2"/>
        <v>2000</v>
      </c>
      <c r="M9" s="32">
        <v>2000</v>
      </c>
      <c r="N9" s="32">
        <v>1550</v>
      </c>
      <c r="O9" s="32">
        <f t="shared" si="3"/>
        <v>200</v>
      </c>
      <c r="P9" s="32">
        <v>130</v>
      </c>
      <c r="Q9" s="32">
        <v>120</v>
      </c>
      <c r="R9" s="32"/>
      <c r="S9" s="32"/>
      <c r="T9" s="32"/>
      <c r="U9" s="32"/>
      <c r="V9" s="16">
        <v>20</v>
      </c>
      <c r="W9" s="10">
        <v>45</v>
      </c>
      <c r="X9" s="15">
        <v>182</v>
      </c>
      <c r="Y9" s="10">
        <v>8</v>
      </c>
      <c r="Z9" s="10">
        <v>16</v>
      </c>
      <c r="AA9" s="15" t="s">
        <v>45</v>
      </c>
      <c r="AB9" s="15" t="s">
        <v>51</v>
      </c>
      <c r="AC9" s="36"/>
    </row>
    <row r="10" s="1" customFormat="1" ht="246" customHeight="1" spans="1:29">
      <c r="A10" s="15">
        <v>3</v>
      </c>
      <c r="B10" s="15" t="s">
        <v>34</v>
      </c>
      <c r="C10" s="15" t="s">
        <v>52</v>
      </c>
      <c r="D10" s="15" t="s">
        <v>53</v>
      </c>
      <c r="E10" s="16" t="s">
        <v>54</v>
      </c>
      <c r="F10" s="15" t="s">
        <v>39</v>
      </c>
      <c r="G10" s="15" t="s">
        <v>55</v>
      </c>
      <c r="H10" s="15" t="s">
        <v>56</v>
      </c>
      <c r="I10" s="31" t="s">
        <v>42</v>
      </c>
      <c r="J10" s="31" t="s">
        <v>43</v>
      </c>
      <c r="K10" s="15" t="s">
        <v>57</v>
      </c>
      <c r="L10" s="32">
        <f t="shared" si="2"/>
        <v>1000</v>
      </c>
      <c r="M10" s="32">
        <v>1000</v>
      </c>
      <c r="N10" s="32">
        <v>730</v>
      </c>
      <c r="O10" s="32">
        <f t="shared" si="3"/>
        <v>100</v>
      </c>
      <c r="P10" s="32">
        <v>89.82</v>
      </c>
      <c r="Q10" s="32">
        <v>80.18</v>
      </c>
      <c r="R10" s="32"/>
      <c r="S10" s="32"/>
      <c r="T10" s="32"/>
      <c r="U10" s="32"/>
      <c r="V10" s="16">
        <v>15</v>
      </c>
      <c r="W10" s="10">
        <v>410</v>
      </c>
      <c r="X10" s="15">
        <v>2011</v>
      </c>
      <c r="Y10" s="10">
        <v>5</v>
      </c>
      <c r="Z10" s="10">
        <v>12</v>
      </c>
      <c r="AA10" s="15" t="s">
        <v>45</v>
      </c>
      <c r="AB10" s="38" t="s">
        <v>58</v>
      </c>
      <c r="AC10" s="36"/>
    </row>
    <row r="11" s="1" customFormat="1" ht="138" customHeight="1" spans="1:29">
      <c r="A11" s="15">
        <v>4</v>
      </c>
      <c r="B11" s="15" t="s">
        <v>34</v>
      </c>
      <c r="C11" s="15" t="s">
        <v>59</v>
      </c>
      <c r="D11" s="15" t="s">
        <v>60</v>
      </c>
      <c r="E11" s="16" t="s">
        <v>61</v>
      </c>
      <c r="F11" s="15" t="s">
        <v>39</v>
      </c>
      <c r="G11" s="15" t="s">
        <v>62</v>
      </c>
      <c r="H11" s="15" t="s">
        <v>63</v>
      </c>
      <c r="I11" s="31" t="s">
        <v>42</v>
      </c>
      <c r="J11" s="31" t="s">
        <v>43</v>
      </c>
      <c r="K11" s="15" t="s">
        <v>64</v>
      </c>
      <c r="L11" s="32">
        <v>77.68</v>
      </c>
      <c r="M11" s="32">
        <v>77.68</v>
      </c>
      <c r="N11" s="32">
        <v>56</v>
      </c>
      <c r="O11" s="32">
        <v>7</v>
      </c>
      <c r="P11" s="32">
        <v>3.5</v>
      </c>
      <c r="Q11" s="32">
        <v>11.18</v>
      </c>
      <c r="R11" s="32"/>
      <c r="S11" s="32"/>
      <c r="T11" s="32"/>
      <c r="U11" s="32"/>
      <c r="V11" s="16">
        <v>3</v>
      </c>
      <c r="W11" s="10">
        <v>15</v>
      </c>
      <c r="X11" s="15">
        <v>52</v>
      </c>
      <c r="Y11" s="10">
        <v>2</v>
      </c>
      <c r="Z11" s="10">
        <v>4</v>
      </c>
      <c r="AA11" s="15" t="s">
        <v>45</v>
      </c>
      <c r="AB11" s="38" t="s">
        <v>65</v>
      </c>
      <c r="AC11" s="36"/>
    </row>
    <row r="12" ht="190" customHeight="1" spans="1:29">
      <c r="A12" s="15">
        <v>5</v>
      </c>
      <c r="B12" s="15" t="s">
        <v>34</v>
      </c>
      <c r="C12" s="15" t="s">
        <v>66</v>
      </c>
      <c r="D12" s="15" t="s">
        <v>67</v>
      </c>
      <c r="E12" s="16" t="s">
        <v>68</v>
      </c>
      <c r="F12" s="15" t="s">
        <v>69</v>
      </c>
      <c r="G12" s="15" t="s">
        <v>70</v>
      </c>
      <c r="H12" s="15" t="s">
        <v>71</v>
      </c>
      <c r="I12" s="31" t="s">
        <v>72</v>
      </c>
      <c r="J12" s="31" t="s">
        <v>43</v>
      </c>
      <c r="K12" s="15" t="s">
        <v>73</v>
      </c>
      <c r="L12" s="32">
        <f t="shared" si="2"/>
        <v>900</v>
      </c>
      <c r="M12" s="32">
        <v>900</v>
      </c>
      <c r="N12" s="32">
        <v>404.16</v>
      </c>
      <c r="O12" s="32">
        <v>403</v>
      </c>
      <c r="P12" s="32">
        <f t="shared" si="4"/>
        <v>45</v>
      </c>
      <c r="Q12" s="32">
        <v>47.84</v>
      </c>
      <c r="R12" s="32"/>
      <c r="S12" s="32"/>
      <c r="T12" s="32"/>
      <c r="U12" s="32"/>
      <c r="V12" s="16">
        <v>27</v>
      </c>
      <c r="W12" s="10">
        <v>68</v>
      </c>
      <c r="X12" s="15">
        <v>285</v>
      </c>
      <c r="Y12" s="10">
        <v>4</v>
      </c>
      <c r="Z12" s="10">
        <v>10</v>
      </c>
      <c r="AA12" s="15" t="s">
        <v>45</v>
      </c>
      <c r="AB12" s="15" t="s">
        <v>46</v>
      </c>
      <c r="AC12" s="36"/>
    </row>
    <row r="13" customHeight="1" spans="1:29">
      <c r="A13" s="15">
        <v>6</v>
      </c>
      <c r="B13" s="15" t="s">
        <v>34</v>
      </c>
      <c r="C13" s="15" t="s">
        <v>74</v>
      </c>
      <c r="D13" s="15" t="s">
        <v>34</v>
      </c>
      <c r="E13" s="16" t="s">
        <v>75</v>
      </c>
      <c r="F13" s="15" t="s">
        <v>39</v>
      </c>
      <c r="G13" s="15" t="s">
        <v>62</v>
      </c>
      <c r="H13" s="15" t="s">
        <v>63</v>
      </c>
      <c r="I13" s="31" t="s">
        <v>42</v>
      </c>
      <c r="J13" s="31" t="s">
        <v>43</v>
      </c>
      <c r="K13" s="15" t="s">
        <v>76</v>
      </c>
      <c r="L13" s="32">
        <v>977.63</v>
      </c>
      <c r="M13" s="32">
        <v>977.63</v>
      </c>
      <c r="N13" s="32">
        <v>977.63</v>
      </c>
      <c r="O13" s="32"/>
      <c r="P13" s="32"/>
      <c r="Q13" s="32"/>
      <c r="R13" s="32"/>
      <c r="S13" s="32"/>
      <c r="T13" s="32"/>
      <c r="U13" s="32"/>
      <c r="V13" s="16">
        <v>954</v>
      </c>
      <c r="W13" s="10">
        <v>953</v>
      </c>
      <c r="X13" s="15">
        <v>2859</v>
      </c>
      <c r="Y13" s="10"/>
      <c r="Z13" s="10"/>
      <c r="AA13" s="15" t="s">
        <v>45</v>
      </c>
      <c r="AB13" s="15" t="s">
        <v>77</v>
      </c>
      <c r="AC13" s="36"/>
    </row>
    <row r="14" customHeight="1" spans="1:29">
      <c r="A14" s="17" t="s">
        <v>78</v>
      </c>
      <c r="B14" s="18"/>
      <c r="C14" s="18"/>
      <c r="D14" s="18"/>
      <c r="E14" s="15">
        <f>E15+E18+E22</f>
        <v>7</v>
      </c>
      <c r="F14" s="15"/>
      <c r="G14" s="15"/>
      <c r="H14" s="15"/>
      <c r="I14" s="31"/>
      <c r="J14" s="31"/>
      <c r="K14" s="15"/>
      <c r="L14" s="27">
        <f>N14+O14+P14+Q14</f>
        <v>2414.26</v>
      </c>
      <c r="M14" s="27">
        <f>N14+O14+P14+Q14+R14+S14+T14+U14</f>
        <v>2414.26</v>
      </c>
      <c r="N14" s="32">
        <f t="shared" ref="L14:T14" si="5">N15+N18+N22</f>
        <v>1957.57</v>
      </c>
      <c r="O14" s="32">
        <f t="shared" si="5"/>
        <v>170</v>
      </c>
      <c r="P14" s="32">
        <f t="shared" si="5"/>
        <v>116.61</v>
      </c>
      <c r="Q14" s="32">
        <f t="shared" si="5"/>
        <v>170.08</v>
      </c>
      <c r="R14" s="32"/>
      <c r="S14" s="32"/>
      <c r="T14" s="32"/>
      <c r="U14" s="32"/>
      <c r="V14" s="16"/>
      <c r="W14" s="10"/>
      <c r="X14" s="15"/>
      <c r="Y14" s="10"/>
      <c r="Z14" s="10"/>
      <c r="AA14" s="15"/>
      <c r="AB14" s="15"/>
      <c r="AC14" s="36"/>
    </row>
    <row r="15" customHeight="1" spans="1:29">
      <c r="A15" s="15" t="s">
        <v>79</v>
      </c>
      <c r="B15" s="15"/>
      <c r="C15" s="15"/>
      <c r="D15" s="15"/>
      <c r="E15" s="15">
        <v>2</v>
      </c>
      <c r="F15" s="15"/>
      <c r="G15" s="15"/>
      <c r="H15" s="15"/>
      <c r="I15" s="31"/>
      <c r="J15" s="31"/>
      <c r="K15" s="15"/>
      <c r="L15" s="32">
        <f t="shared" ref="L15:L24" si="6">N15+O15+P15+Q15+R15+S15+T15+U15</f>
        <v>495</v>
      </c>
      <c r="M15" s="32">
        <f>SUM(M16:M17)</f>
        <v>495</v>
      </c>
      <c r="N15" s="32">
        <f t="shared" ref="N15:Q15" si="7">N16+N17</f>
        <v>432</v>
      </c>
      <c r="O15" s="32">
        <f t="shared" si="7"/>
        <v>0</v>
      </c>
      <c r="P15" s="32">
        <f t="shared" si="7"/>
        <v>0</v>
      </c>
      <c r="Q15" s="32">
        <f t="shared" si="7"/>
        <v>63</v>
      </c>
      <c r="R15" s="32"/>
      <c r="S15" s="32"/>
      <c r="T15" s="32"/>
      <c r="U15" s="32"/>
      <c r="V15" s="16"/>
      <c r="W15" s="10"/>
      <c r="X15" s="15"/>
      <c r="Y15" s="10"/>
      <c r="Z15" s="10"/>
      <c r="AA15" s="15"/>
      <c r="AB15" s="15"/>
      <c r="AC15" s="36"/>
    </row>
    <row r="16" ht="136" customHeight="1" spans="1:29">
      <c r="A16" s="15">
        <v>1</v>
      </c>
      <c r="B16" s="15" t="s">
        <v>34</v>
      </c>
      <c r="C16" s="15" t="s">
        <v>80</v>
      </c>
      <c r="D16" s="15" t="s">
        <v>81</v>
      </c>
      <c r="E16" s="16" t="s">
        <v>82</v>
      </c>
      <c r="F16" s="15" t="s">
        <v>39</v>
      </c>
      <c r="G16" s="15" t="s">
        <v>62</v>
      </c>
      <c r="H16" s="15" t="s">
        <v>63</v>
      </c>
      <c r="I16" s="31" t="s">
        <v>83</v>
      </c>
      <c r="J16" s="31" t="s">
        <v>84</v>
      </c>
      <c r="K16" s="15" t="s">
        <v>85</v>
      </c>
      <c r="L16" s="32">
        <v>289</v>
      </c>
      <c r="M16" s="32">
        <v>289</v>
      </c>
      <c r="N16" s="32">
        <v>246.82</v>
      </c>
      <c r="O16" s="32"/>
      <c r="P16" s="32"/>
      <c r="Q16" s="32">
        <v>42.18</v>
      </c>
      <c r="R16" s="32"/>
      <c r="S16" s="32"/>
      <c r="T16" s="32"/>
      <c r="U16" s="32"/>
      <c r="V16" s="16">
        <v>86.67</v>
      </c>
      <c r="W16" s="10">
        <v>150</v>
      </c>
      <c r="X16" s="15">
        <v>595</v>
      </c>
      <c r="Y16" s="10">
        <v>5</v>
      </c>
      <c r="Z16" s="10">
        <v>10</v>
      </c>
      <c r="AA16" s="15" t="s">
        <v>45</v>
      </c>
      <c r="AB16" s="15" t="s">
        <v>77</v>
      </c>
      <c r="AC16" s="36"/>
    </row>
    <row r="17" ht="130" customHeight="1" spans="1:29">
      <c r="A17" s="15">
        <v>2</v>
      </c>
      <c r="B17" s="15" t="s">
        <v>34</v>
      </c>
      <c r="C17" s="15" t="s">
        <v>86</v>
      </c>
      <c r="D17" s="15" t="s">
        <v>87</v>
      </c>
      <c r="E17" s="16" t="s">
        <v>88</v>
      </c>
      <c r="F17" s="15" t="s">
        <v>39</v>
      </c>
      <c r="G17" s="15" t="s">
        <v>62</v>
      </c>
      <c r="H17" s="15" t="s">
        <v>63</v>
      </c>
      <c r="I17" s="31" t="s">
        <v>83</v>
      </c>
      <c r="J17" s="31" t="s">
        <v>84</v>
      </c>
      <c r="K17" s="15" t="s">
        <v>89</v>
      </c>
      <c r="L17" s="32">
        <v>206</v>
      </c>
      <c r="M17" s="32">
        <v>206</v>
      </c>
      <c r="N17" s="32">
        <v>185.18</v>
      </c>
      <c r="O17" s="32"/>
      <c r="P17" s="32"/>
      <c r="Q17" s="32">
        <v>20.82</v>
      </c>
      <c r="R17" s="32"/>
      <c r="S17" s="32"/>
      <c r="T17" s="32"/>
      <c r="U17" s="32"/>
      <c r="V17" s="16">
        <v>61.7</v>
      </c>
      <c r="W17" s="10">
        <v>212</v>
      </c>
      <c r="X17" s="15">
        <v>996</v>
      </c>
      <c r="Y17" s="10">
        <v>4</v>
      </c>
      <c r="Z17" s="10">
        <v>8</v>
      </c>
      <c r="AA17" s="15" t="s">
        <v>45</v>
      </c>
      <c r="AB17" s="15" t="s">
        <v>77</v>
      </c>
      <c r="AC17" s="36"/>
    </row>
    <row r="18" customHeight="1" spans="1:29">
      <c r="A18" s="15" t="s">
        <v>90</v>
      </c>
      <c r="B18" s="15"/>
      <c r="C18" s="15"/>
      <c r="D18" s="15"/>
      <c r="E18" s="15">
        <v>3</v>
      </c>
      <c r="F18" s="15"/>
      <c r="G18" s="15"/>
      <c r="H18" s="15"/>
      <c r="I18" s="31"/>
      <c r="J18" s="31"/>
      <c r="K18" s="15"/>
      <c r="L18" s="32">
        <f t="shared" si="6"/>
        <v>1381.49</v>
      </c>
      <c r="M18" s="32">
        <f t="shared" ref="L18:T18" si="8">SUM(M19:M21)</f>
        <v>1381.49</v>
      </c>
      <c r="N18" s="32">
        <f t="shared" si="8"/>
        <v>1058.87</v>
      </c>
      <c r="O18" s="32">
        <f t="shared" si="8"/>
        <v>149.16</v>
      </c>
      <c r="P18" s="32">
        <f t="shared" si="8"/>
        <v>106.2</v>
      </c>
      <c r="Q18" s="32">
        <f t="shared" si="8"/>
        <v>67.26</v>
      </c>
      <c r="R18" s="32"/>
      <c r="S18" s="32"/>
      <c r="T18" s="32"/>
      <c r="U18" s="32"/>
      <c r="V18" s="16"/>
      <c r="W18" s="10"/>
      <c r="X18" s="15"/>
      <c r="Y18" s="10"/>
      <c r="Z18" s="10"/>
      <c r="AA18" s="15"/>
      <c r="AB18" s="15"/>
      <c r="AC18" s="36"/>
    </row>
    <row r="19" ht="282" customHeight="1" spans="1:29">
      <c r="A19" s="15">
        <v>1</v>
      </c>
      <c r="B19" s="15" t="s">
        <v>34</v>
      </c>
      <c r="C19" s="15" t="s">
        <v>91</v>
      </c>
      <c r="D19" s="15" t="s">
        <v>92</v>
      </c>
      <c r="E19" s="16" t="s">
        <v>93</v>
      </c>
      <c r="F19" s="15" t="s">
        <v>39</v>
      </c>
      <c r="G19" s="15" t="s">
        <v>94</v>
      </c>
      <c r="H19" s="15" t="s">
        <v>95</v>
      </c>
      <c r="I19" s="31" t="s">
        <v>72</v>
      </c>
      <c r="J19" s="31" t="s">
        <v>96</v>
      </c>
      <c r="K19" s="15" t="s">
        <v>97</v>
      </c>
      <c r="L19" s="32">
        <v>462.92</v>
      </c>
      <c r="M19" s="32">
        <v>462.92</v>
      </c>
      <c r="N19" s="32">
        <v>390.92</v>
      </c>
      <c r="O19" s="32">
        <v>48</v>
      </c>
      <c r="P19" s="32">
        <v>14.4</v>
      </c>
      <c r="Q19" s="32">
        <v>9.6</v>
      </c>
      <c r="R19" s="32"/>
      <c r="S19" s="32"/>
      <c r="T19" s="32"/>
      <c r="U19" s="32"/>
      <c r="V19" s="16"/>
      <c r="W19" s="10"/>
      <c r="X19" s="15"/>
      <c r="Y19" s="10"/>
      <c r="Z19" s="10"/>
      <c r="AA19" s="15" t="s">
        <v>45</v>
      </c>
      <c r="AB19" s="39" t="s">
        <v>98</v>
      </c>
      <c r="AC19" s="36"/>
    </row>
    <row r="20" s="1" customFormat="1" ht="307" customHeight="1" spans="1:29">
      <c r="A20" s="15">
        <v>2</v>
      </c>
      <c r="B20" s="15" t="s">
        <v>34</v>
      </c>
      <c r="C20" s="15" t="s">
        <v>99</v>
      </c>
      <c r="D20" s="15" t="s">
        <v>100</v>
      </c>
      <c r="E20" s="16" t="s">
        <v>101</v>
      </c>
      <c r="F20" s="15" t="s">
        <v>39</v>
      </c>
      <c r="G20" s="15" t="s">
        <v>94</v>
      </c>
      <c r="H20" s="15" t="s">
        <v>95</v>
      </c>
      <c r="I20" s="31" t="s">
        <v>72</v>
      </c>
      <c r="J20" s="31" t="s">
        <v>96</v>
      </c>
      <c r="K20" s="15" t="s">
        <v>102</v>
      </c>
      <c r="L20" s="32">
        <f t="shared" si="6"/>
        <v>506.09</v>
      </c>
      <c r="M20" s="32">
        <v>506.09</v>
      </c>
      <c r="N20" s="32">
        <v>372</v>
      </c>
      <c r="O20" s="32">
        <v>58.16</v>
      </c>
      <c r="P20" s="32">
        <v>50.6</v>
      </c>
      <c r="Q20" s="32">
        <v>25.33</v>
      </c>
      <c r="R20" s="32"/>
      <c r="S20" s="32"/>
      <c r="T20" s="32"/>
      <c r="U20" s="32"/>
      <c r="V20" s="16"/>
      <c r="W20" s="10"/>
      <c r="X20" s="15"/>
      <c r="Y20" s="10"/>
      <c r="Z20" s="10"/>
      <c r="AA20" s="15" t="s">
        <v>45</v>
      </c>
      <c r="AB20" s="39" t="s">
        <v>103</v>
      </c>
      <c r="AC20" s="36"/>
    </row>
    <row r="21" ht="311" customHeight="1" spans="1:29">
      <c r="A21" s="15">
        <v>3</v>
      </c>
      <c r="B21" s="15" t="s">
        <v>34</v>
      </c>
      <c r="C21" s="15" t="s">
        <v>104</v>
      </c>
      <c r="D21" s="15" t="s">
        <v>105</v>
      </c>
      <c r="E21" s="16" t="s">
        <v>106</v>
      </c>
      <c r="F21" s="15" t="s">
        <v>39</v>
      </c>
      <c r="G21" s="15" t="s">
        <v>94</v>
      </c>
      <c r="H21" s="15" t="s">
        <v>95</v>
      </c>
      <c r="I21" s="31" t="s">
        <v>72</v>
      </c>
      <c r="J21" s="31" t="s">
        <v>96</v>
      </c>
      <c r="K21" s="15" t="s">
        <v>107</v>
      </c>
      <c r="L21" s="32">
        <f t="shared" si="6"/>
        <v>412.48</v>
      </c>
      <c r="M21" s="32">
        <v>412.48</v>
      </c>
      <c r="N21" s="32">
        <v>295.95</v>
      </c>
      <c r="O21" s="32">
        <v>43</v>
      </c>
      <c r="P21" s="32">
        <v>41.2</v>
      </c>
      <c r="Q21" s="32">
        <v>32.33</v>
      </c>
      <c r="R21" s="32"/>
      <c r="S21" s="32"/>
      <c r="T21" s="32"/>
      <c r="U21" s="32"/>
      <c r="V21" s="16"/>
      <c r="W21" s="10"/>
      <c r="X21" s="15"/>
      <c r="Y21" s="10"/>
      <c r="Z21" s="10"/>
      <c r="AA21" s="15" t="s">
        <v>45</v>
      </c>
      <c r="AB21" s="39" t="s">
        <v>98</v>
      </c>
      <c r="AC21" s="36"/>
    </row>
    <row r="22" customHeight="1" spans="1:29">
      <c r="A22" s="15" t="s">
        <v>108</v>
      </c>
      <c r="B22" s="15"/>
      <c r="C22" s="15"/>
      <c r="D22" s="15"/>
      <c r="E22" s="15">
        <v>2</v>
      </c>
      <c r="F22" s="15"/>
      <c r="G22" s="15"/>
      <c r="H22" s="15"/>
      <c r="I22" s="31"/>
      <c r="J22" s="31"/>
      <c r="K22" s="15"/>
      <c r="L22" s="32">
        <f t="shared" si="6"/>
        <v>537.77</v>
      </c>
      <c r="M22" s="32">
        <f t="shared" ref="L22:Q22" si="9">SUM(M23:M24)</f>
        <v>537.77</v>
      </c>
      <c r="N22" s="32">
        <f t="shared" si="9"/>
        <v>466.7</v>
      </c>
      <c r="O22" s="32">
        <f t="shared" si="9"/>
        <v>20.84</v>
      </c>
      <c r="P22" s="32">
        <f t="shared" si="9"/>
        <v>10.41</v>
      </c>
      <c r="Q22" s="32">
        <f t="shared" si="9"/>
        <v>39.82</v>
      </c>
      <c r="R22" s="32"/>
      <c r="S22" s="32"/>
      <c r="T22" s="32"/>
      <c r="U22" s="32"/>
      <c r="V22" s="16"/>
      <c r="W22" s="10"/>
      <c r="X22" s="15"/>
      <c r="Y22" s="10"/>
      <c r="Z22" s="10"/>
      <c r="AA22" s="15"/>
      <c r="AB22" s="15"/>
      <c r="AC22" s="36"/>
    </row>
    <row r="23" ht="120" customHeight="1" spans="1:29">
      <c r="A23" s="15">
        <v>1</v>
      </c>
      <c r="B23" s="15" t="s">
        <v>34</v>
      </c>
      <c r="C23" s="15" t="s">
        <v>109</v>
      </c>
      <c r="D23" s="15" t="s">
        <v>34</v>
      </c>
      <c r="E23" s="16" t="s">
        <v>110</v>
      </c>
      <c r="F23" s="15" t="s">
        <v>39</v>
      </c>
      <c r="G23" s="15" t="s">
        <v>62</v>
      </c>
      <c r="H23" s="15" t="s">
        <v>63</v>
      </c>
      <c r="I23" s="31" t="s">
        <v>42</v>
      </c>
      <c r="J23" s="31" t="s">
        <v>43</v>
      </c>
      <c r="K23" s="15" t="s">
        <v>111</v>
      </c>
      <c r="L23" s="32">
        <f t="shared" si="6"/>
        <v>100</v>
      </c>
      <c r="M23" s="32">
        <v>100</v>
      </c>
      <c r="N23" s="32">
        <v>100</v>
      </c>
      <c r="O23" s="32"/>
      <c r="P23" s="32"/>
      <c r="Q23" s="32"/>
      <c r="R23" s="32"/>
      <c r="S23" s="32"/>
      <c r="T23" s="32"/>
      <c r="U23" s="32"/>
      <c r="V23" s="16">
        <v>10</v>
      </c>
      <c r="W23" s="10">
        <v>958</v>
      </c>
      <c r="X23" s="15">
        <v>2144</v>
      </c>
      <c r="Y23" s="10">
        <v>12</v>
      </c>
      <c r="Z23" s="10">
        <v>20</v>
      </c>
      <c r="AA23" s="15" t="s">
        <v>45</v>
      </c>
      <c r="AB23" s="39" t="s">
        <v>98</v>
      </c>
      <c r="AC23" s="36"/>
    </row>
    <row r="24" s="1" customFormat="1" ht="176" customHeight="1" spans="1:29">
      <c r="A24" s="15">
        <v>2</v>
      </c>
      <c r="B24" s="15" t="s">
        <v>34</v>
      </c>
      <c r="C24" s="15" t="s">
        <v>112</v>
      </c>
      <c r="D24" s="15" t="s">
        <v>113</v>
      </c>
      <c r="E24" s="16" t="s">
        <v>114</v>
      </c>
      <c r="F24" s="15" t="s">
        <v>39</v>
      </c>
      <c r="G24" s="15" t="s">
        <v>62</v>
      </c>
      <c r="H24" s="15" t="s">
        <v>63</v>
      </c>
      <c r="I24" s="31" t="s">
        <v>42</v>
      </c>
      <c r="J24" s="31" t="s">
        <v>43</v>
      </c>
      <c r="K24" s="15" t="s">
        <v>115</v>
      </c>
      <c r="L24" s="32">
        <v>437.77</v>
      </c>
      <c r="M24" s="32">
        <v>437.77</v>
      </c>
      <c r="N24" s="33">
        <v>366.7</v>
      </c>
      <c r="O24" s="33">
        <v>20.84</v>
      </c>
      <c r="P24" s="33">
        <v>10.41</v>
      </c>
      <c r="Q24" s="33">
        <v>39.82</v>
      </c>
      <c r="R24" s="32"/>
      <c r="S24" s="32"/>
      <c r="T24" s="32"/>
      <c r="U24" s="32"/>
      <c r="V24" s="16">
        <v>20</v>
      </c>
      <c r="W24" s="10">
        <v>48</v>
      </c>
      <c r="X24" s="15">
        <v>211</v>
      </c>
      <c r="Y24" s="10">
        <v>3</v>
      </c>
      <c r="Z24" s="10">
        <v>8</v>
      </c>
      <c r="AA24" s="15" t="s">
        <v>45</v>
      </c>
      <c r="AB24" s="38" t="s">
        <v>65</v>
      </c>
      <c r="AC24" s="36"/>
    </row>
    <row r="25" customHeight="1" spans="1:29">
      <c r="A25" s="12" t="s">
        <v>116</v>
      </c>
      <c r="B25" s="13"/>
      <c r="C25" s="13"/>
      <c r="D25" s="14"/>
      <c r="E25" s="15">
        <v>3</v>
      </c>
      <c r="F25" s="15"/>
      <c r="G25" s="15"/>
      <c r="H25" s="15"/>
      <c r="I25" s="31"/>
      <c r="J25" s="31"/>
      <c r="K25" s="15"/>
      <c r="L25" s="27">
        <f>N25+O25+P25+Q25</f>
        <v>7700</v>
      </c>
      <c r="M25" s="27">
        <f>N25+O25+P25+Q25+R25+S25+T25+U25</f>
        <v>7700</v>
      </c>
      <c r="N25" s="32">
        <f t="shared" ref="L25:T25" si="10">SUM(N26:N28)</f>
        <v>5205.08</v>
      </c>
      <c r="O25" s="32">
        <f t="shared" si="10"/>
        <v>2002</v>
      </c>
      <c r="P25" s="32">
        <f t="shared" si="10"/>
        <v>362.92</v>
      </c>
      <c r="Q25" s="32">
        <f t="shared" si="10"/>
        <v>130</v>
      </c>
      <c r="R25" s="32"/>
      <c r="S25" s="32"/>
      <c r="T25" s="32"/>
      <c r="U25" s="32"/>
      <c r="V25" s="16"/>
      <c r="W25" s="10"/>
      <c r="X25" s="15"/>
      <c r="Y25" s="10"/>
      <c r="Z25" s="10"/>
      <c r="AA25" s="15"/>
      <c r="AB25" s="15"/>
      <c r="AC25" s="36"/>
    </row>
    <row r="26" ht="306" customHeight="1" spans="1:29">
      <c r="A26" s="15">
        <v>1</v>
      </c>
      <c r="B26" s="15" t="s">
        <v>34</v>
      </c>
      <c r="C26" s="15" t="s">
        <v>117</v>
      </c>
      <c r="D26" s="15" t="s">
        <v>118</v>
      </c>
      <c r="E26" s="16" t="s">
        <v>119</v>
      </c>
      <c r="F26" s="15" t="s">
        <v>39</v>
      </c>
      <c r="G26" s="15" t="s">
        <v>62</v>
      </c>
      <c r="H26" s="15" t="s">
        <v>63</v>
      </c>
      <c r="I26" s="31" t="s">
        <v>42</v>
      </c>
      <c r="J26" s="31" t="s">
        <v>43</v>
      </c>
      <c r="K26" s="15" t="s">
        <v>120</v>
      </c>
      <c r="L26" s="32">
        <f>N26+O26+P26+Q26+R26+S26+T26+U26</f>
        <v>2900</v>
      </c>
      <c r="M26" s="32">
        <v>2900</v>
      </c>
      <c r="N26" s="33">
        <v>2153</v>
      </c>
      <c r="O26" s="33">
        <v>557</v>
      </c>
      <c r="P26" s="33">
        <f>M26*0.05</f>
        <v>145</v>
      </c>
      <c r="Q26" s="33">
        <v>45</v>
      </c>
      <c r="R26" s="32"/>
      <c r="S26" s="32"/>
      <c r="T26" s="32"/>
      <c r="U26" s="32"/>
      <c r="V26" s="16">
        <v>87</v>
      </c>
      <c r="W26" s="10">
        <v>43</v>
      </c>
      <c r="X26" s="15">
        <v>283</v>
      </c>
      <c r="Y26" s="10">
        <v>6</v>
      </c>
      <c r="Z26" s="10">
        <v>15</v>
      </c>
      <c r="AA26" s="15" t="s">
        <v>45</v>
      </c>
      <c r="AB26" s="38" t="s">
        <v>121</v>
      </c>
      <c r="AC26" s="36"/>
    </row>
    <row r="27" ht="323" customHeight="1" spans="1:29">
      <c r="A27" s="15">
        <v>2</v>
      </c>
      <c r="B27" s="15" t="s">
        <v>34</v>
      </c>
      <c r="C27" s="15" t="s">
        <v>122</v>
      </c>
      <c r="D27" s="15" t="s">
        <v>123</v>
      </c>
      <c r="E27" s="16" t="s">
        <v>124</v>
      </c>
      <c r="F27" s="15" t="s">
        <v>39</v>
      </c>
      <c r="G27" s="15" t="s">
        <v>62</v>
      </c>
      <c r="H27" s="15" t="s">
        <v>63</v>
      </c>
      <c r="I27" s="31" t="s">
        <v>42</v>
      </c>
      <c r="J27" s="31" t="s">
        <v>43</v>
      </c>
      <c r="K27" s="15" t="s">
        <v>125</v>
      </c>
      <c r="L27" s="32">
        <f>N27+O27+P27+Q27+R27+S27+T27+U27</f>
        <v>2800</v>
      </c>
      <c r="M27" s="32">
        <v>2800</v>
      </c>
      <c r="N27" s="33">
        <v>1780</v>
      </c>
      <c r="O27" s="33">
        <f>M27*0.3</f>
        <v>840</v>
      </c>
      <c r="P27" s="33">
        <f>M27*0.05</f>
        <v>140</v>
      </c>
      <c r="Q27" s="33">
        <v>40</v>
      </c>
      <c r="R27" s="32"/>
      <c r="S27" s="32"/>
      <c r="T27" s="32"/>
      <c r="U27" s="32"/>
      <c r="V27" s="16">
        <v>84</v>
      </c>
      <c r="W27" s="10">
        <v>68</v>
      </c>
      <c r="X27" s="15">
        <v>312</v>
      </c>
      <c r="Y27" s="10">
        <v>25</v>
      </c>
      <c r="Z27" s="10">
        <v>120</v>
      </c>
      <c r="AA27" s="15" t="s">
        <v>45</v>
      </c>
      <c r="AB27" s="38" t="s">
        <v>126</v>
      </c>
      <c r="AC27" s="36"/>
    </row>
    <row r="28" ht="310" customHeight="1" spans="1:29">
      <c r="A28" s="15">
        <v>3</v>
      </c>
      <c r="B28" s="15" t="s">
        <v>34</v>
      </c>
      <c r="C28" s="15" t="s">
        <v>127</v>
      </c>
      <c r="D28" s="15" t="s">
        <v>128</v>
      </c>
      <c r="E28" s="16" t="s">
        <v>129</v>
      </c>
      <c r="F28" s="15" t="s">
        <v>39</v>
      </c>
      <c r="G28" s="15" t="s">
        <v>62</v>
      </c>
      <c r="H28" s="15" t="s">
        <v>63</v>
      </c>
      <c r="I28" s="31" t="s">
        <v>42</v>
      </c>
      <c r="J28" s="31" t="s">
        <v>43</v>
      </c>
      <c r="K28" s="15" t="s">
        <v>130</v>
      </c>
      <c r="L28" s="32">
        <f>N28+O28+P28+Q28+R28+S28+T28+U28</f>
        <v>2000</v>
      </c>
      <c r="M28" s="32">
        <v>2000</v>
      </c>
      <c r="N28" s="33">
        <v>1272.08</v>
      </c>
      <c r="O28" s="33">
        <v>605</v>
      </c>
      <c r="P28" s="33">
        <v>77.92</v>
      </c>
      <c r="Q28" s="33">
        <v>45</v>
      </c>
      <c r="R28" s="32"/>
      <c r="S28" s="32"/>
      <c r="T28" s="32"/>
      <c r="U28" s="32"/>
      <c r="V28" s="16">
        <v>60</v>
      </c>
      <c r="W28" s="10">
        <v>143</v>
      </c>
      <c r="X28" s="15">
        <v>726</v>
      </c>
      <c r="Y28" s="10">
        <v>10</v>
      </c>
      <c r="Z28" s="10">
        <v>24</v>
      </c>
      <c r="AA28" s="15" t="s">
        <v>45</v>
      </c>
      <c r="AB28" s="38" t="s">
        <v>103</v>
      </c>
      <c r="AC28" s="36"/>
    </row>
    <row r="29" customHeight="1" spans="1:29">
      <c r="A29" s="12" t="s">
        <v>131</v>
      </c>
      <c r="B29" s="13"/>
      <c r="C29" s="13"/>
      <c r="D29" s="14"/>
      <c r="E29" s="15">
        <v>1</v>
      </c>
      <c r="F29" s="15"/>
      <c r="G29" s="15"/>
      <c r="H29" s="15"/>
      <c r="I29" s="31"/>
      <c r="J29" s="31"/>
      <c r="K29" s="15"/>
      <c r="L29" s="27">
        <f>N29+O29+P29+Q29</f>
        <v>350</v>
      </c>
      <c r="M29" s="27">
        <f>N29+O29+P29+Q29+R29+S29+T29+U29</f>
        <v>350</v>
      </c>
      <c r="N29" s="32">
        <f t="shared" ref="L29:T29" si="11">SUM(N30)</f>
        <v>240</v>
      </c>
      <c r="O29" s="32">
        <f t="shared" si="11"/>
        <v>100</v>
      </c>
      <c r="P29" s="32">
        <f t="shared" si="11"/>
        <v>5</v>
      </c>
      <c r="Q29" s="32">
        <f t="shared" si="11"/>
        <v>5</v>
      </c>
      <c r="R29" s="32"/>
      <c r="S29" s="32"/>
      <c r="T29" s="32"/>
      <c r="U29" s="32"/>
      <c r="V29" s="16"/>
      <c r="W29" s="10"/>
      <c r="X29" s="15"/>
      <c r="Y29" s="10"/>
      <c r="Z29" s="10"/>
      <c r="AA29" s="15"/>
      <c r="AB29" s="15"/>
      <c r="AC29" s="36"/>
    </row>
    <row r="30" ht="168" customHeight="1" spans="1:29">
      <c r="A30" s="15">
        <v>1</v>
      </c>
      <c r="B30" s="15" t="s">
        <v>34</v>
      </c>
      <c r="C30" s="15" t="s">
        <v>132</v>
      </c>
      <c r="D30" s="15" t="s">
        <v>133</v>
      </c>
      <c r="E30" s="16" t="s">
        <v>134</v>
      </c>
      <c r="F30" s="15" t="s">
        <v>135</v>
      </c>
      <c r="G30" s="15" t="s">
        <v>136</v>
      </c>
      <c r="H30" s="15" t="s">
        <v>137</v>
      </c>
      <c r="I30" s="31" t="s">
        <v>42</v>
      </c>
      <c r="J30" s="31" t="s">
        <v>96</v>
      </c>
      <c r="K30" s="15" t="s">
        <v>138</v>
      </c>
      <c r="L30" s="32">
        <f>N30+O30+P30+Q30+R30+S30+T30+U30</f>
        <v>350</v>
      </c>
      <c r="M30" s="32">
        <v>350</v>
      </c>
      <c r="N30" s="32">
        <v>240</v>
      </c>
      <c r="O30" s="32">
        <v>100</v>
      </c>
      <c r="P30" s="32">
        <v>5</v>
      </c>
      <c r="Q30" s="32">
        <v>5</v>
      </c>
      <c r="R30" s="32"/>
      <c r="S30" s="32"/>
      <c r="T30" s="32"/>
      <c r="U30" s="32"/>
      <c r="V30" s="16">
        <v>20</v>
      </c>
      <c r="W30" s="10">
        <v>45</v>
      </c>
      <c r="X30" s="15">
        <v>150</v>
      </c>
      <c r="Y30" s="10">
        <v>4</v>
      </c>
      <c r="Z30" s="10">
        <v>9</v>
      </c>
      <c r="AA30" s="15" t="s">
        <v>45</v>
      </c>
      <c r="AB30" s="38" t="s">
        <v>139</v>
      </c>
      <c r="AC30" s="36"/>
    </row>
    <row r="31" customHeight="1" spans="1:29">
      <c r="A31" s="19" t="s">
        <v>140</v>
      </c>
      <c r="B31" s="20"/>
      <c r="C31" s="20"/>
      <c r="D31" s="21"/>
      <c r="E31" s="15">
        <v>1</v>
      </c>
      <c r="F31" s="15"/>
      <c r="G31" s="15"/>
      <c r="H31" s="15"/>
      <c r="I31" s="31"/>
      <c r="J31" s="31"/>
      <c r="K31" s="15"/>
      <c r="L31" s="32">
        <f>N31+O31+P31+Q31</f>
        <v>182.16</v>
      </c>
      <c r="M31" s="32">
        <f>N31+O31+P31+Q31+R31+S31+T31+U31</f>
        <v>182.16</v>
      </c>
      <c r="N31" s="32">
        <f t="shared" ref="L31:T31" si="12">SUM(N32)</f>
        <v>182.16</v>
      </c>
      <c r="O31" s="32">
        <f t="shared" si="12"/>
        <v>0</v>
      </c>
      <c r="P31" s="32">
        <f t="shared" si="12"/>
        <v>0</v>
      </c>
      <c r="Q31" s="32">
        <f t="shared" si="12"/>
        <v>0</v>
      </c>
      <c r="R31" s="32"/>
      <c r="S31" s="32"/>
      <c r="T31" s="32"/>
      <c r="U31" s="32"/>
      <c r="V31" s="16"/>
      <c r="W31" s="10"/>
      <c r="X31" s="15"/>
      <c r="Y31" s="10"/>
      <c r="Z31" s="10"/>
      <c r="AA31" s="15"/>
      <c r="AB31" s="15"/>
      <c r="AC31" s="36"/>
    </row>
    <row r="32" s="1" customFormat="1" ht="80" customHeight="1" spans="1:29">
      <c r="A32" s="15">
        <v>1</v>
      </c>
      <c r="B32" s="15" t="s">
        <v>34</v>
      </c>
      <c r="C32" s="15" t="s">
        <v>141</v>
      </c>
      <c r="D32" s="15" t="s">
        <v>34</v>
      </c>
      <c r="E32" s="16" t="s">
        <v>142</v>
      </c>
      <c r="F32" s="15" t="s">
        <v>39</v>
      </c>
      <c r="G32" s="15" t="s">
        <v>62</v>
      </c>
      <c r="H32" s="15" t="s">
        <v>63</v>
      </c>
      <c r="I32" s="31" t="s">
        <v>143</v>
      </c>
      <c r="J32" s="31" t="s">
        <v>144</v>
      </c>
      <c r="K32" s="15" t="s">
        <v>145</v>
      </c>
      <c r="L32" s="32">
        <v>182.1581</v>
      </c>
      <c r="M32" s="32">
        <v>182.1581</v>
      </c>
      <c r="N32" s="32">
        <v>182.16</v>
      </c>
      <c r="O32" s="32"/>
      <c r="P32" s="32"/>
      <c r="Q32" s="32"/>
      <c r="R32" s="32"/>
      <c r="S32" s="32"/>
      <c r="T32" s="32"/>
      <c r="U32" s="32"/>
      <c r="V32" s="16"/>
      <c r="W32" s="10">
        <v>676</v>
      </c>
      <c r="X32" s="15">
        <v>12554</v>
      </c>
      <c r="Y32" s="10">
        <v>20</v>
      </c>
      <c r="Z32" s="10">
        <v>45</v>
      </c>
      <c r="AA32" s="15" t="s">
        <v>45</v>
      </c>
      <c r="AB32" s="15" t="s">
        <v>146</v>
      </c>
      <c r="AC32" s="36"/>
    </row>
    <row r="33" customHeight="1" spans="1:29">
      <c r="A33" s="22" t="s">
        <v>147</v>
      </c>
      <c r="B33" s="23"/>
      <c r="C33" s="23"/>
      <c r="D33" s="24"/>
      <c r="E33" s="15">
        <v>2</v>
      </c>
      <c r="F33" s="15"/>
      <c r="G33" s="15"/>
      <c r="H33" s="15"/>
      <c r="I33" s="31"/>
      <c r="J33" s="31"/>
      <c r="K33" s="15"/>
      <c r="L33" s="32">
        <f>N33+O33+P33+Q33</f>
        <v>200</v>
      </c>
      <c r="M33" s="32">
        <f>N33+O33+P33+Q33+R33+S33+T33+U33</f>
        <v>200</v>
      </c>
      <c r="N33" s="32">
        <f t="shared" ref="L33:T33" si="13">SUM(N34:N35)</f>
        <v>200</v>
      </c>
      <c r="O33" s="32">
        <f t="shared" si="13"/>
        <v>0</v>
      </c>
      <c r="P33" s="32">
        <f t="shared" si="13"/>
        <v>0</v>
      </c>
      <c r="Q33" s="32">
        <f t="shared" si="13"/>
        <v>0</v>
      </c>
      <c r="R33" s="32"/>
      <c r="S33" s="32"/>
      <c r="T33" s="32"/>
      <c r="U33" s="32"/>
      <c r="V33" s="16"/>
      <c r="W33" s="10"/>
      <c r="X33" s="15"/>
      <c r="Y33" s="10"/>
      <c r="Z33" s="10"/>
      <c r="AA33" s="15"/>
      <c r="AB33" s="15"/>
      <c r="AC33" s="36"/>
    </row>
    <row r="34" ht="103" customHeight="1" spans="1:29">
      <c r="A34" s="15">
        <v>1</v>
      </c>
      <c r="B34" s="15" t="s">
        <v>34</v>
      </c>
      <c r="C34" s="15" t="s">
        <v>148</v>
      </c>
      <c r="D34" s="15" t="s">
        <v>34</v>
      </c>
      <c r="E34" s="16" t="s">
        <v>149</v>
      </c>
      <c r="F34" s="15" t="s">
        <v>39</v>
      </c>
      <c r="G34" s="15" t="s">
        <v>40</v>
      </c>
      <c r="H34" s="15" t="s">
        <v>41</v>
      </c>
      <c r="I34" s="31" t="s">
        <v>42</v>
      </c>
      <c r="J34" s="31" t="s">
        <v>43</v>
      </c>
      <c r="K34" s="15" t="s">
        <v>150</v>
      </c>
      <c r="L34" s="32">
        <v>150</v>
      </c>
      <c r="M34" s="32">
        <v>150</v>
      </c>
      <c r="N34" s="32">
        <v>150</v>
      </c>
      <c r="O34" s="32"/>
      <c r="P34" s="32"/>
      <c r="Q34" s="32"/>
      <c r="R34" s="32"/>
      <c r="S34" s="32"/>
      <c r="T34" s="32"/>
      <c r="U34" s="32"/>
      <c r="V34" s="16">
        <v>8</v>
      </c>
      <c r="W34" s="10">
        <v>676</v>
      </c>
      <c r="X34" s="15">
        <v>12554</v>
      </c>
      <c r="Y34" s="10">
        <v>20</v>
      </c>
      <c r="Z34" s="10">
        <v>45</v>
      </c>
      <c r="AA34" s="15" t="s">
        <v>45</v>
      </c>
      <c r="AB34" s="38" t="s">
        <v>151</v>
      </c>
      <c r="AC34" s="36"/>
    </row>
    <row r="35" ht="95" customHeight="1" spans="1:29">
      <c r="A35" s="15">
        <v>2</v>
      </c>
      <c r="B35" s="15" t="s">
        <v>34</v>
      </c>
      <c r="C35" s="15" t="s">
        <v>152</v>
      </c>
      <c r="D35" s="15" t="s">
        <v>34</v>
      </c>
      <c r="E35" s="16" t="s">
        <v>153</v>
      </c>
      <c r="F35" s="15" t="s">
        <v>39</v>
      </c>
      <c r="G35" s="15" t="s">
        <v>154</v>
      </c>
      <c r="H35" s="15" t="s">
        <v>155</v>
      </c>
      <c r="I35" s="31" t="s">
        <v>42</v>
      </c>
      <c r="J35" s="31" t="s">
        <v>43</v>
      </c>
      <c r="K35" s="15" t="s">
        <v>156</v>
      </c>
      <c r="L35" s="32">
        <f>M35+R35+S35</f>
        <v>50</v>
      </c>
      <c r="M35" s="32">
        <v>50</v>
      </c>
      <c r="N35" s="32">
        <v>50</v>
      </c>
      <c r="O35" s="32"/>
      <c r="P35" s="32"/>
      <c r="Q35" s="32"/>
      <c r="R35" s="32"/>
      <c r="S35" s="32"/>
      <c r="T35" s="32"/>
      <c r="U35" s="32"/>
      <c r="V35" s="16" t="s">
        <v>157</v>
      </c>
      <c r="W35" s="10">
        <v>120</v>
      </c>
      <c r="X35" s="15">
        <v>300</v>
      </c>
      <c r="Y35" s="10">
        <v>20</v>
      </c>
      <c r="Z35" s="10">
        <v>45</v>
      </c>
      <c r="AA35" s="15" t="s">
        <v>45</v>
      </c>
      <c r="AB35" s="38" t="s">
        <v>158</v>
      </c>
      <c r="AC35" s="36"/>
    </row>
  </sheetData>
  <mergeCells count="31">
    <mergeCell ref="A1:C1"/>
    <mergeCell ref="A2:Z2"/>
    <mergeCell ref="K3:L3"/>
    <mergeCell ref="M3:U3"/>
    <mergeCell ref="Y3:Z3"/>
    <mergeCell ref="A6:D6"/>
    <mergeCell ref="A7:D7"/>
    <mergeCell ref="A14:D14"/>
    <mergeCell ref="A15:D15"/>
    <mergeCell ref="A18:D18"/>
    <mergeCell ref="A22:D22"/>
    <mergeCell ref="A25:D25"/>
    <mergeCell ref="A29:D29"/>
    <mergeCell ref="A31:D31"/>
    <mergeCell ref="A33:D33"/>
    <mergeCell ref="A3:A4"/>
    <mergeCell ref="B3:B4"/>
    <mergeCell ref="C3:C4"/>
    <mergeCell ref="D3:D4"/>
    <mergeCell ref="E3:E4"/>
    <mergeCell ref="F3:F4"/>
    <mergeCell ref="G3:G4"/>
    <mergeCell ref="H3:H4"/>
    <mergeCell ref="I3:I4"/>
    <mergeCell ref="J3:J4"/>
    <mergeCell ref="V3:V4"/>
    <mergeCell ref="W3:W4"/>
    <mergeCell ref="X3:X4"/>
    <mergeCell ref="AA3:AA4"/>
    <mergeCell ref="AB3:AB4"/>
    <mergeCell ref="AC3:AC4"/>
  </mergeCells>
  <pageMargins left="0.7" right="0.7" top="0.75" bottom="0.75" header="0.3" footer="0.3"/>
  <pageSetup paperSize="9" scale="2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丶Aum</cp:lastModifiedBy>
  <dcterms:created xsi:type="dcterms:W3CDTF">2023-05-12T11:15:00Z</dcterms:created>
  <dcterms:modified xsi:type="dcterms:W3CDTF">2025-04-14T01:55:48Z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39815F6FD1BB4EBC892476AF5CAD2E76_13</vt:lpwstr>
  </property>
  <property fmtid="{D5CDD505-2E9C-101B-9397-08002B2CF9AE}" pid="4" name="KSOReadingLayout">
    <vt:bool>true</vt:bool>
  </property>
</Properties>
</file>